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:\UI Statistics and Performance Group\GROUP_Reports\UI_Dashboard\"/>
    </mc:Choice>
  </mc:AlternateContent>
  <xr:revisionPtr revIDLastSave="0" documentId="13_ncr:1_{00888DA8-0D10-4024-AE88-F4BC11098E27}" xr6:coauthVersionLast="47" xr6:coauthVersionMax="47" xr10:uidLastSave="{00000000-0000-0000-0000-000000000000}"/>
  <bookViews>
    <workbookView xWindow="-28920" yWindow="1515" windowWidth="29040" windowHeight="15840" activeTab="1" xr2:uid="{00000000-000D-0000-FFFF-FFFF00000000}"/>
  </bookViews>
  <sheets>
    <sheet name="DATA" sheetId="2" r:id="rId1"/>
    <sheet name="LMID Output" sheetId="4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4" l="1"/>
  <c r="C50" i="4"/>
  <c r="G105" i="2"/>
  <c r="C49" i="4" l="1"/>
  <c r="G104" i="2"/>
  <c r="B49" i="4" s="1"/>
  <c r="C47" i="4" l="1"/>
  <c r="C48" i="4"/>
  <c r="G102" i="2"/>
  <c r="B47" i="4" s="1"/>
  <c r="G103" i="2"/>
  <c r="B48" i="4" s="1"/>
  <c r="C46" i="4" l="1"/>
  <c r="G101" i="2"/>
  <c r="B46" i="4" s="1"/>
  <c r="C45" i="4" l="1"/>
  <c r="G100" i="2"/>
  <c r="B45" i="4" s="1"/>
  <c r="C43" i="4" l="1"/>
  <c r="C44" i="4"/>
  <c r="G99" i="2" l="1"/>
  <c r="B44" i="4" s="1"/>
  <c r="G98" i="2" l="1"/>
  <c r="B43" i="4" s="1"/>
  <c r="C42" i="4"/>
  <c r="G97" i="2"/>
  <c r="B42" i="4" s="1"/>
  <c r="C41" i="4" l="1"/>
  <c r="G96" i="2" l="1"/>
  <c r="B41" i="4" s="1"/>
  <c r="G95" i="2" l="1"/>
  <c r="B40" i="4" s="1"/>
  <c r="C40" i="4"/>
  <c r="C39" i="4" l="1"/>
  <c r="G94" i="2"/>
  <c r="B39" i="4" s="1"/>
  <c r="C38" i="4" l="1"/>
  <c r="G93" i="2"/>
  <c r="B38" i="4" s="1"/>
  <c r="G92" i="2" l="1"/>
  <c r="B37" i="4" s="1"/>
  <c r="C37" i="4" l="1"/>
  <c r="C36" i="4" l="1"/>
  <c r="G91" i="2"/>
  <c r="B36" i="4" s="1"/>
  <c r="G90" i="2"/>
  <c r="B35" i="4" s="1"/>
  <c r="C35" i="4" l="1"/>
  <c r="G89" i="2" l="1"/>
  <c r="B34" i="4" s="1"/>
  <c r="C34" i="4"/>
  <c r="G88" i="2" l="1"/>
  <c r="B33" i="4" s="1"/>
  <c r="C33" i="4"/>
  <c r="C32" i="4" l="1"/>
  <c r="G87" i="2"/>
  <c r="B32" i="4" s="1"/>
  <c r="G86" i="2" l="1"/>
  <c r="B31" i="4" s="1"/>
  <c r="G85" i="2"/>
  <c r="B30" i="4" s="1"/>
  <c r="C31" i="4" l="1"/>
  <c r="C30" i="4" l="1"/>
  <c r="G84" i="2" l="1"/>
  <c r="B29" i="4" s="1"/>
  <c r="C29" i="4" l="1"/>
  <c r="G59" i="2" l="1"/>
  <c r="B4" i="4" s="1"/>
  <c r="G60" i="2"/>
  <c r="B5" i="4" s="1"/>
  <c r="G61" i="2"/>
  <c r="B6" i="4" s="1"/>
  <c r="G62" i="2"/>
  <c r="B7" i="4" s="1"/>
  <c r="G63" i="2"/>
  <c r="B8" i="4" s="1"/>
  <c r="G64" i="2"/>
  <c r="B9" i="4" s="1"/>
  <c r="G65" i="2"/>
  <c r="B10" i="4" s="1"/>
  <c r="G66" i="2"/>
  <c r="B11" i="4" s="1"/>
  <c r="G67" i="2"/>
  <c r="B12" i="4" s="1"/>
  <c r="G68" i="2"/>
  <c r="B13" i="4" s="1"/>
  <c r="G69" i="2"/>
  <c r="B14" i="4" s="1"/>
  <c r="G70" i="2"/>
  <c r="B15" i="4" s="1"/>
  <c r="G71" i="2"/>
  <c r="B16" i="4" s="1"/>
  <c r="G72" i="2"/>
  <c r="B17" i="4" s="1"/>
  <c r="G73" i="2"/>
  <c r="B18" i="4" s="1"/>
  <c r="G74" i="2"/>
  <c r="B19" i="4" s="1"/>
  <c r="G76" i="2"/>
  <c r="B21" i="4" s="1"/>
  <c r="G77" i="2"/>
  <c r="B22" i="4" s="1"/>
  <c r="G78" i="2"/>
  <c r="B23" i="4" s="1"/>
  <c r="G79" i="2"/>
  <c r="B24" i="4" s="1"/>
  <c r="G80" i="2"/>
  <c r="B25" i="4" s="1"/>
  <c r="G81" i="2"/>
  <c r="B26" i="4" s="1"/>
  <c r="G82" i="2"/>
  <c r="B27" i="4" s="1"/>
  <c r="G83" i="2"/>
  <c r="B28" i="4" s="1"/>
  <c r="G58" i="2"/>
  <c r="B3" i="4" s="1"/>
  <c r="C4" i="4" l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3" i="4"/>
  <c r="E75" i="2" l="1"/>
  <c r="F75" i="2"/>
  <c r="C75" i="2" l="1"/>
  <c r="G75" i="2" s="1"/>
  <c r="B2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Swope, Jaime@EDD</author>
  </authors>
  <commentList>
    <comment ref="A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Swope, Jaime@EDD:</t>
        </r>
        <r>
          <rPr>
            <sz val="9"/>
            <color indexed="81"/>
            <rFont val="Tahoma"/>
            <family val="2"/>
          </rPr>
          <t xml:space="preserve">
PEUY Implemented - in the UI DI PFL AOS Workbook this started to be inlcuded in the REG UI Amount. 
April - August 2021 data has been updated using new data source (BICC data)</t>
        </r>
      </text>
    </comment>
  </commentList>
</comments>
</file>

<file path=xl/sharedStrings.xml><?xml version="1.0" encoding="utf-8"?>
<sst xmlns="http://schemas.openxmlformats.org/spreadsheetml/2006/main" count="41" uniqueCount="40">
  <si>
    <t>Month</t>
  </si>
  <si>
    <t>Total UI $ Amount</t>
  </si>
  <si>
    <t>UI Reg $ Amount</t>
  </si>
  <si>
    <t>UI PUA $ Amount</t>
  </si>
  <si>
    <t>UI PEUC $ Amount</t>
  </si>
  <si>
    <t>UI FEDED $ Amount</t>
  </si>
  <si>
    <t>*PUA was implemented in California on 4/28/2020, PEUC was implemented in California on 5/27/2020, FED-ED was implemented in California on 7/1/2020.</t>
  </si>
  <si>
    <t>Report Date</t>
  </si>
  <si>
    <t xml:space="preserve">Regular UI </t>
  </si>
  <si>
    <t>PUA</t>
  </si>
  <si>
    <t>PEUC</t>
  </si>
  <si>
    <t>FED ED (EB)</t>
  </si>
  <si>
    <t>Note: Regular Initial Claims, includes new intrastate excluding transitional, additional intrastate, interstate filed from agent state, and Workshare.</t>
  </si>
  <si>
    <t>Data Source: ETA 5159, 902P</t>
  </si>
  <si>
    <t xml:space="preserve">Note: Total UI $ Amount includes the $600 Pandemic Additional Compensation (PAC1) from 3/29/2020 to 7/31/2020, the additional $300 from the Lost Wages Assistance Program (LWA), for weeks ending on or after 8/1/2020 through 9/5/2020 and the $300 Pandemic Additional Compesation (PAC2) from December 27, 2020 to March 13, 2021. </t>
  </si>
  <si>
    <t xml:space="preserve">California Unemployment Insurance (UI) Analysis Monthly Initial Claims and Monthly Benefits Paid ($)                              </t>
  </si>
  <si>
    <t>Month and Year</t>
  </si>
  <si>
    <t>Monthly Initial Claims</t>
  </si>
  <si>
    <t>Monthly Benefits Paid ($)</t>
  </si>
  <si>
    <t>Source: California Employment Development Department (EDD)</t>
  </si>
  <si>
    <t>Date</t>
  </si>
  <si>
    <t>Milestone</t>
  </si>
  <si>
    <t>Began filing PUA claims</t>
  </si>
  <si>
    <t>CA stops automatic backdating of PUA Claims September 4, 2020</t>
  </si>
  <si>
    <t>Implementation of ID.me.</t>
  </si>
  <si>
    <t>Data Source: UI, DI, PFL Statistics Workbook (AOS) for months Jan 20-March 21. UI, DI, PFL Daily Report (BICC) for months Apr 21- present.</t>
  </si>
  <si>
    <t>Table 1. 2020 - 2022 Monthly Benefits Paid Totals</t>
  </si>
  <si>
    <t>American Rescue Plan extends the UI pandemic programs' sunset dates</t>
  </si>
  <si>
    <t xml:space="preserve">Implementation of the Mixed Earner Unemployment Compensation (MEUC) </t>
  </si>
  <si>
    <t>Automatic processing of conditional payments to eligible claimants who are pending eligiblity review</t>
  </si>
  <si>
    <t>Pandemic Additional Compensation (PAC) $600 starts week ending April 4, 2020</t>
  </si>
  <si>
    <t>PAC ($600) ends</t>
  </si>
  <si>
    <t>PAC ($300) starts week ending January 2, 2021</t>
  </si>
  <si>
    <t>Last payable week for the pandemic federal stimulus programs (PAC, PUA, PEUC &amp; MEUC)</t>
  </si>
  <si>
    <t>Last payable week for FED-ED</t>
  </si>
  <si>
    <t xml:space="preserve">Implementation of the Lost Wages Assistance (LWA) Program </t>
  </si>
  <si>
    <t xml:space="preserve">LWA Program ends </t>
  </si>
  <si>
    <t xml:space="preserve">Totals </t>
  </si>
  <si>
    <t>09/30/223</t>
  </si>
  <si>
    <t>Table 2. 2020 - 2023 Monthly Initial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</si>
</sst>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$&quot;#,##0"/>
    <numFmt numFmtId="166" formatCode="[$-409]mmmm\-yy;@"/>
    <numFmt numFmtId="167" formatCode="[$-409]mmmm\ d\,\ yyyy;@"/>
  </numFmts>
  <fonts count="13" x14ac:knownFonts="1"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4" applyNumberFormat="0" applyFill="0" applyAlignment="0" applyProtection="0"/>
    <xf numFmtId="0" fontId="3" fillId="0" borderId="0"/>
  </cellStyleXfs>
  <cellXfs count="29">
    <xf numFmtId="0" fontId="0" fillId="0" borderId="0" xfId="0"/>
    <xf numFmtId="164" fontId="2" fillId="2" borderId="2" xfId="0" applyNumberFormat="1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0" fillId="0" borderId="0" xfId="0" applyNumberFormat="1"/>
    <xf numFmtId="166" fontId="3" fillId="2" borderId="0" xfId="0" applyNumberFormat="1" applyFont="1" applyFill="1" applyAlignment="1">
      <alignment horizontal="left" vertical="center" wrapText="1"/>
    </xf>
    <xf numFmtId="0" fontId="7" fillId="0" borderId="4" xfId="1" applyAlignment="1"/>
    <xf numFmtId="0" fontId="9" fillId="0" borderId="0" xfId="0" applyFont="1"/>
    <xf numFmtId="0" fontId="10" fillId="0" borderId="5" xfId="0" applyFont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165" fontId="10" fillId="0" borderId="10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7" fontId="8" fillId="0" borderId="0" xfId="0" applyNumberFormat="1" applyFont="1"/>
    <xf numFmtId="0" fontId="8" fillId="0" borderId="0" xfId="0" applyFont="1"/>
    <xf numFmtId="0" fontId="0" fillId="0" borderId="0" xfId="0" applyAlignment="1">
      <alignment horizontal="center"/>
    </xf>
    <xf numFmtId="166" fontId="10" fillId="0" borderId="8" xfId="0" applyNumberFormat="1" applyFont="1" applyBorder="1" applyAlignment="1">
      <alignment horizontal="center"/>
    </xf>
    <xf numFmtId="165" fontId="0" fillId="0" borderId="0" xfId="0" applyNumberFormat="1"/>
    <xf numFmtId="164" fontId="2" fillId="2" borderId="2" xfId="0" applyNumberFormat="1" applyFont="1" applyFill="1" applyBorder="1" applyAlignment="1">
      <alignment horizontal="center" vertical="center" wrapText="1"/>
    </xf>
    <xf numFmtId="3" fontId="0" fillId="0" borderId="1" xfId="0" applyNumberFormat="1" applyBorder="1"/>
    <xf numFmtId="164" fontId="5" fillId="2" borderId="3" xfId="0" applyNumberFormat="1" applyFont="1" applyFill="1" applyBorder="1" applyAlignment="1">
      <alignment horizontal="left" vertical="center" wrapText="1"/>
    </xf>
    <xf numFmtId="164" fontId="5" fillId="2" borderId="0" xfId="0" applyNumberFormat="1" applyFont="1" applyFill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164" fontId="6" fillId="2" borderId="0" xfId="0" applyNumberFormat="1" applyFont="1" applyFill="1" applyAlignment="1">
      <alignment horizontal="left" vertical="center" wrapText="1"/>
    </xf>
  </cellXfs>
  <cellStyles count="3">
    <cellStyle name="Heading 1" xfId="1" builtinId="16"/>
    <cellStyle name="Normal" xfId="0" builtinId="0"/>
    <cellStyle name="Normal 2" xfId="2" xr:uid="{00000000-0005-0000-0000-000002000000}"/>
  </cellStyles>
  <dxfs count="11">
    <dxf>
      <font>
        <b/>
      </font>
    </dxf>
    <dxf>
      <font>
        <b/>
      </font>
      <numFmt numFmtId="167" formatCode="[$-409]mmmm\ d\,\ yyyy;@"/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&quot;$&quot;#,##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PORTS\ETA5159\2021\ETA5159%20facsimile%20JU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ULAR"/>
      <sheetName val="EUC-EUX-EUW-EUZ"/>
      <sheetName val="EB"/>
      <sheetName val="WORKSHARE"/>
      <sheetName val="PEUC"/>
    </sheetNames>
    <sheetDataSet>
      <sheetData sheetId="0"/>
      <sheetData sheetId="1"/>
      <sheetData sheetId="2">
        <row r="9">
          <cell r="D9">
            <v>389</v>
          </cell>
        </row>
      </sheetData>
      <sheetData sheetId="3"/>
      <sheetData sheetId="4">
        <row r="9">
          <cell r="D9">
            <v>49510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" displayName="Table2" ref="A2:C51" totalsRowShown="0" headerRowDxfId="10" dataDxfId="8" headerRowBorderDxfId="9" tableBorderDxfId="7" totalsRowBorderDxfId="6">
  <autoFilter ref="A2:C51" xr:uid="{00000000-0009-0000-0100-000001000000}"/>
  <tableColumns count="3">
    <tableColumn id="1" xr3:uid="{00000000-0010-0000-0000-000001000000}" name="Month and Year" dataDxfId="5"/>
    <tableColumn id="2" xr3:uid="{00000000-0010-0000-0000-000002000000}" name="Monthly Initial Claims" dataDxfId="4"/>
    <tableColumn id="3" xr3:uid="{00000000-0010-0000-0000-000003000000}" name="Monthly Benefits Paid ($)" dataDxfId="3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Californai Unemployment Insurance (UI) Analysis" altTextSummary="2020 Monthly initial claims and benefits pai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6" displayName="Table16" ref="A54:B67" totalsRowShown="0" dataDxfId="2" headerRowCellStyle="Normal" dataCellStyle="Normal">
  <autoFilter ref="A54:B67" xr:uid="{00000000-0009-0000-0100-000002000000}"/>
  <tableColumns count="2">
    <tableColumn id="1" xr3:uid="{00000000-0010-0000-0100-000001000000}" name="Date" dataDxfId="1" dataCellStyle="Normal"/>
    <tableColumn id="2" xr3:uid="{00000000-0010-0000-0100-000002000000}" name="Milestone" dataDxfId="0" dataCellStyle="Normal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2020 Milestones for California Unemployment Insurance" altTextSummary="Important milestons during 2020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07"/>
  <sheetViews>
    <sheetView showGridLines="0" workbookViewId="0">
      <selection activeCell="G77" sqref="G1:G1048576"/>
    </sheetView>
  </sheetViews>
  <sheetFormatPr defaultRowHeight="15" x14ac:dyDescent="0.25"/>
  <cols>
    <col min="1" max="1" width="14.85546875" customWidth="1"/>
    <col min="2" max="2" width="19" customWidth="1"/>
    <col min="3" max="3" width="18" customWidth="1"/>
    <col min="4" max="4" width="18.42578125" customWidth="1"/>
    <col min="5" max="5" width="19.42578125" customWidth="1"/>
    <col min="6" max="6" width="19.140625" customWidth="1"/>
    <col min="7" max="7" width="12" hidden="1" customWidth="1"/>
    <col min="9" max="9" width="14.85546875" bestFit="1" customWidth="1"/>
  </cols>
  <sheetData>
    <row r="2" spans="1:9" x14ac:dyDescent="0.25">
      <c r="A2" s="27" t="s">
        <v>26</v>
      </c>
      <c r="B2" s="27"/>
      <c r="C2" s="27"/>
      <c r="D2" s="27"/>
      <c r="E2" s="27"/>
      <c r="F2" s="27"/>
    </row>
    <row r="3" spans="1:9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9" x14ac:dyDescent="0.25">
      <c r="A4" s="7">
        <v>43831</v>
      </c>
      <c r="B4" s="3">
        <v>474576315.05000001</v>
      </c>
      <c r="C4" s="3">
        <v>474576315.05000001</v>
      </c>
      <c r="D4" s="3">
        <v>0</v>
      </c>
      <c r="E4" s="3">
        <v>0</v>
      </c>
      <c r="F4" s="3">
        <v>0</v>
      </c>
    </row>
    <row r="5" spans="1:9" x14ac:dyDescent="0.25">
      <c r="A5" s="7">
        <v>43862</v>
      </c>
      <c r="B5" s="3">
        <v>448768804.03999996</v>
      </c>
      <c r="C5" s="3">
        <v>448768804.03999996</v>
      </c>
      <c r="D5" s="3">
        <v>0</v>
      </c>
      <c r="E5" s="3">
        <v>0</v>
      </c>
      <c r="F5" s="3">
        <v>0</v>
      </c>
    </row>
    <row r="6" spans="1:9" x14ac:dyDescent="0.25">
      <c r="A6" s="7">
        <v>43891</v>
      </c>
      <c r="B6" s="3">
        <v>617331341.48000002</v>
      </c>
      <c r="C6" s="3">
        <v>617331341.48000002</v>
      </c>
      <c r="D6" s="3">
        <v>0</v>
      </c>
      <c r="E6" s="3">
        <v>0</v>
      </c>
      <c r="F6" s="3">
        <v>0</v>
      </c>
    </row>
    <row r="7" spans="1:9" x14ac:dyDescent="0.25">
      <c r="A7" s="7">
        <v>43922</v>
      </c>
      <c r="B7" s="3">
        <v>7193057285.9399996</v>
      </c>
      <c r="C7" s="3">
        <v>7102550446.9099989</v>
      </c>
      <c r="D7" s="3">
        <v>90506839.030000001</v>
      </c>
      <c r="E7" s="3">
        <v>0</v>
      </c>
      <c r="F7" s="3">
        <v>0</v>
      </c>
    </row>
    <row r="8" spans="1:9" x14ac:dyDescent="0.25">
      <c r="A8" s="7">
        <v>43952</v>
      </c>
      <c r="B8" s="3">
        <v>15809409661.089996</v>
      </c>
      <c r="C8" s="3">
        <v>12032306197.040001</v>
      </c>
      <c r="D8" s="3">
        <v>3573923754.9400005</v>
      </c>
      <c r="E8" s="3">
        <v>203179709.11000001</v>
      </c>
      <c r="F8" s="3">
        <v>0</v>
      </c>
    </row>
    <row r="9" spans="1:9" x14ac:dyDescent="0.25">
      <c r="A9" s="7">
        <v>43983</v>
      </c>
      <c r="B9" s="3">
        <v>16626540243.329998</v>
      </c>
      <c r="C9" s="3">
        <v>11138306793.939997</v>
      </c>
      <c r="D9" s="3">
        <v>4329989777.3099995</v>
      </c>
      <c r="E9" s="3">
        <v>1158243672.0799999</v>
      </c>
      <c r="F9" s="3">
        <v>0</v>
      </c>
      <c r="I9" s="22"/>
    </row>
    <row r="10" spans="1:9" x14ac:dyDescent="0.25">
      <c r="A10" s="7">
        <v>44013</v>
      </c>
      <c r="B10" s="3">
        <v>19921270080.310001</v>
      </c>
      <c r="C10" s="3">
        <v>10450345742.619999</v>
      </c>
      <c r="D10" s="3">
        <v>8466172259.5</v>
      </c>
      <c r="E10" s="3">
        <v>887992106.43999994</v>
      </c>
      <c r="F10" s="3">
        <v>116759971.75</v>
      </c>
    </row>
    <row r="11" spans="1:9" x14ac:dyDescent="0.25">
      <c r="A11" s="7">
        <v>44044</v>
      </c>
      <c r="B11" s="3">
        <v>19215986280.739998</v>
      </c>
      <c r="C11" s="3">
        <v>5119416995.9299994</v>
      </c>
      <c r="D11" s="3">
        <v>13422640555.01</v>
      </c>
      <c r="E11" s="3">
        <v>576846178.81000006</v>
      </c>
      <c r="F11" s="3">
        <v>97082550.99000001</v>
      </c>
    </row>
    <row r="12" spans="1:9" x14ac:dyDescent="0.25">
      <c r="A12" s="7">
        <v>44075</v>
      </c>
      <c r="B12" s="3">
        <v>12978826657.249998</v>
      </c>
      <c r="C12" s="3">
        <v>6285971861.710001</v>
      </c>
      <c r="D12" s="3">
        <v>5679810084.5</v>
      </c>
      <c r="E12" s="3">
        <v>843668127.22000015</v>
      </c>
      <c r="F12" s="3">
        <v>169376583.81999999</v>
      </c>
    </row>
    <row r="13" spans="1:9" x14ac:dyDescent="0.25">
      <c r="A13" s="7">
        <v>44105</v>
      </c>
      <c r="B13" s="3">
        <v>8140744050.29</v>
      </c>
      <c r="C13" s="3">
        <v>3606085587.4900002</v>
      </c>
      <c r="D13" s="3">
        <v>2964178868.3400002</v>
      </c>
      <c r="E13" s="3">
        <v>1383105911.2700002</v>
      </c>
      <c r="F13" s="3">
        <v>187373683.19</v>
      </c>
    </row>
    <row r="14" spans="1:9" x14ac:dyDescent="0.25">
      <c r="A14" s="7">
        <v>44136</v>
      </c>
      <c r="B14" s="3">
        <v>6176043862.4399996</v>
      </c>
      <c r="C14" s="3">
        <v>1882904258.5300002</v>
      </c>
      <c r="D14" s="3">
        <v>2394458934.96</v>
      </c>
      <c r="E14" s="3">
        <v>1681909666.9000001</v>
      </c>
      <c r="F14" s="3">
        <v>216771002.05000001</v>
      </c>
    </row>
    <row r="15" spans="1:9" x14ac:dyDescent="0.25">
      <c r="A15" s="7">
        <v>44166</v>
      </c>
      <c r="B15" s="3">
        <v>5492987335.1499996</v>
      </c>
      <c r="C15" s="3">
        <v>1424701326.3500001</v>
      </c>
      <c r="D15" s="3">
        <v>2192054072.5799999</v>
      </c>
      <c r="E15" s="3">
        <v>1615587506.2199998</v>
      </c>
      <c r="F15" s="3">
        <v>260644430</v>
      </c>
    </row>
    <row r="16" spans="1:9" x14ac:dyDescent="0.25">
      <c r="A16" s="7">
        <v>44197</v>
      </c>
      <c r="B16" s="3">
        <v>7104859451.3700018</v>
      </c>
      <c r="C16" s="3">
        <v>2197737889.4899998</v>
      </c>
      <c r="D16" s="3">
        <v>2331421788</v>
      </c>
      <c r="E16" s="3">
        <v>1604754382.3699999</v>
      </c>
      <c r="F16" s="3">
        <v>970943633.50999999</v>
      </c>
    </row>
    <row r="17" spans="1:6" x14ac:dyDescent="0.25">
      <c r="A17" s="7">
        <v>44228</v>
      </c>
      <c r="B17" s="3">
        <v>8011393967.6499996</v>
      </c>
      <c r="C17" s="3">
        <v>1750995718.3200002</v>
      </c>
      <c r="D17" s="3">
        <v>2716134685.8800001</v>
      </c>
      <c r="E17" s="3">
        <v>2598712131.3600001</v>
      </c>
      <c r="F17" s="3">
        <v>945513822.08999991</v>
      </c>
    </row>
    <row r="18" spans="1:6" x14ac:dyDescent="0.25">
      <c r="A18" s="7">
        <v>44256</v>
      </c>
      <c r="B18" s="3">
        <v>8196682335.5500011</v>
      </c>
      <c r="C18" s="3">
        <v>1799108635.1800003</v>
      </c>
      <c r="D18" s="3">
        <v>2737806050.6400003</v>
      </c>
      <c r="E18" s="3">
        <v>2890475265.04</v>
      </c>
      <c r="F18" s="3">
        <v>769284299.69000006</v>
      </c>
    </row>
    <row r="19" spans="1:6" x14ac:dyDescent="0.25">
      <c r="A19" s="7">
        <v>44287</v>
      </c>
      <c r="B19" s="3">
        <v>6537495853.04</v>
      </c>
      <c r="C19" s="3">
        <v>1485166000.5899999</v>
      </c>
      <c r="D19" s="3">
        <v>2537485704</v>
      </c>
      <c r="E19" s="3">
        <v>2144177263.3599997</v>
      </c>
      <c r="F19" s="3">
        <v>370666885.09000003</v>
      </c>
    </row>
    <row r="20" spans="1:6" x14ac:dyDescent="0.25">
      <c r="A20" s="7">
        <v>44317</v>
      </c>
      <c r="B20" s="3">
        <v>7273050760.4799986</v>
      </c>
      <c r="C20" s="3">
        <v>1686188466.29</v>
      </c>
      <c r="D20" s="3">
        <v>2907874765</v>
      </c>
      <c r="E20" s="3">
        <v>2292985250</v>
      </c>
      <c r="F20" s="3">
        <v>386002279.19000006</v>
      </c>
    </row>
    <row r="21" spans="1:6" x14ac:dyDescent="0.25">
      <c r="A21" s="7">
        <v>44348</v>
      </c>
      <c r="B21" s="3">
        <v>7271742121.4800005</v>
      </c>
      <c r="C21" s="3">
        <v>1649929868.4499996</v>
      </c>
      <c r="D21" s="3">
        <v>2842408329.5500002</v>
      </c>
      <c r="E21" s="3">
        <v>2589766880.8300004</v>
      </c>
      <c r="F21" s="3">
        <v>189637042.64999998</v>
      </c>
    </row>
    <row r="22" spans="1:6" x14ac:dyDescent="0.25">
      <c r="A22" s="7">
        <v>44378</v>
      </c>
      <c r="B22" s="3">
        <v>7289234859.3599997</v>
      </c>
      <c r="C22" s="3">
        <v>1695664151.48</v>
      </c>
      <c r="D22" s="3">
        <v>2891546187</v>
      </c>
      <c r="E22" s="3">
        <v>2585535496.2999997</v>
      </c>
      <c r="F22" s="3">
        <v>116489024.58000001</v>
      </c>
    </row>
    <row r="23" spans="1:6" x14ac:dyDescent="0.25">
      <c r="A23" s="7">
        <v>44409</v>
      </c>
      <c r="B23" s="3">
        <v>8484493541.1799994</v>
      </c>
      <c r="C23" s="3">
        <v>1686481403.9599998</v>
      </c>
      <c r="D23" s="3">
        <v>3994051307.5299997</v>
      </c>
      <c r="E23" s="3">
        <v>2765173348.0300007</v>
      </c>
      <c r="F23" s="3">
        <v>38787481.659999996</v>
      </c>
    </row>
    <row r="24" spans="1:6" x14ac:dyDescent="0.25">
      <c r="A24" s="7">
        <v>44440</v>
      </c>
      <c r="B24" s="3">
        <v>4663799497.1400003</v>
      </c>
      <c r="C24" s="3">
        <v>1093803472.7</v>
      </c>
      <c r="D24" s="3">
        <v>2005573230.25</v>
      </c>
      <c r="E24" s="3">
        <v>1448770056.2500002</v>
      </c>
      <c r="F24" s="3">
        <v>115652737.94</v>
      </c>
    </row>
    <row r="25" spans="1:6" x14ac:dyDescent="0.25">
      <c r="A25" s="7">
        <v>44470</v>
      </c>
      <c r="B25" s="3">
        <v>1399594720.7200003</v>
      </c>
      <c r="C25" s="3">
        <v>686937368.02999985</v>
      </c>
      <c r="D25" s="3">
        <v>421261524</v>
      </c>
      <c r="E25" s="3">
        <v>266841121.69000006</v>
      </c>
      <c r="F25" s="3">
        <v>24554707</v>
      </c>
    </row>
    <row r="26" spans="1:6" x14ac:dyDescent="0.25">
      <c r="A26" s="7">
        <v>44501</v>
      </c>
      <c r="B26" s="3">
        <v>875202305.85999978</v>
      </c>
      <c r="C26" s="3">
        <v>535290894.29000008</v>
      </c>
      <c r="D26" s="3">
        <v>211073779.98999998</v>
      </c>
      <c r="E26" s="3">
        <v>120130660.93000001</v>
      </c>
      <c r="F26" s="3">
        <v>8706970.6500000004</v>
      </c>
    </row>
    <row r="27" spans="1:6" x14ac:dyDescent="0.25">
      <c r="A27" s="7">
        <v>44531</v>
      </c>
      <c r="B27" s="3">
        <v>735520607.65999997</v>
      </c>
      <c r="C27" s="3">
        <v>498990972</v>
      </c>
      <c r="D27" s="3">
        <v>146079284.43000001</v>
      </c>
      <c r="E27" s="3">
        <v>84599621.230000004</v>
      </c>
      <c r="F27" s="3">
        <v>5850730</v>
      </c>
    </row>
    <row r="28" spans="1:6" x14ac:dyDescent="0.25">
      <c r="A28" s="7">
        <v>44562</v>
      </c>
      <c r="B28" s="3">
        <v>684385233.84000003</v>
      </c>
      <c r="C28" s="3">
        <v>535466828.67000002</v>
      </c>
      <c r="D28" s="3">
        <v>82349092.629999995</v>
      </c>
      <c r="E28" s="3">
        <v>62042989.790000007</v>
      </c>
      <c r="F28" s="3">
        <v>4526322.75</v>
      </c>
    </row>
    <row r="29" spans="1:6" x14ac:dyDescent="0.25">
      <c r="A29" s="7">
        <v>44593</v>
      </c>
      <c r="B29" s="3">
        <v>564928276.95999992</v>
      </c>
      <c r="C29" s="3">
        <v>473414878.18000001</v>
      </c>
      <c r="D29" s="3">
        <v>43880008.119999997</v>
      </c>
      <c r="E29" s="3">
        <v>44504147.410000004</v>
      </c>
      <c r="F29" s="3">
        <v>3129243.25</v>
      </c>
    </row>
    <row r="30" spans="1:6" x14ac:dyDescent="0.25">
      <c r="A30" s="7">
        <v>44621</v>
      </c>
      <c r="B30" s="3">
        <v>577687456.66999996</v>
      </c>
      <c r="C30" s="3">
        <v>492487029.26999998</v>
      </c>
      <c r="D30" s="3">
        <v>40788078.049999997</v>
      </c>
      <c r="E30" s="3">
        <v>41482720.100000001</v>
      </c>
      <c r="F30" s="3">
        <v>2929629.25</v>
      </c>
    </row>
    <row r="31" spans="1:6" x14ac:dyDescent="0.25">
      <c r="A31" s="7">
        <v>44652</v>
      </c>
      <c r="B31" s="3">
        <v>478694283.10999995</v>
      </c>
      <c r="C31" s="3">
        <v>416498720.13</v>
      </c>
      <c r="D31" s="3">
        <v>32939954</v>
      </c>
      <c r="E31" s="3">
        <v>27078241.230000004</v>
      </c>
      <c r="F31" s="3">
        <v>2177367.75</v>
      </c>
    </row>
    <row r="32" spans="1:6" x14ac:dyDescent="0.25">
      <c r="A32" s="7">
        <v>44682</v>
      </c>
      <c r="B32" s="3">
        <v>515232593.61999995</v>
      </c>
      <c r="C32" s="3">
        <v>439280807.74000007</v>
      </c>
      <c r="D32" s="3">
        <v>26614075</v>
      </c>
      <c r="E32" s="3">
        <v>42201213.470000006</v>
      </c>
      <c r="F32" s="3">
        <v>7136497.4100000001</v>
      </c>
    </row>
    <row r="33" spans="1:6" x14ac:dyDescent="0.25">
      <c r="A33" s="7">
        <v>44713</v>
      </c>
      <c r="B33" s="3">
        <v>402658953.25999993</v>
      </c>
      <c r="C33" s="3">
        <v>361377832.97999996</v>
      </c>
      <c r="D33" s="3">
        <v>16534024.199999999</v>
      </c>
      <c r="E33" s="3">
        <v>22498649.079999998</v>
      </c>
      <c r="F33" s="3">
        <v>2248447</v>
      </c>
    </row>
    <row r="34" spans="1:6" x14ac:dyDescent="0.25">
      <c r="A34" s="7">
        <v>44743</v>
      </c>
      <c r="B34" s="3">
        <v>426723755.31000006</v>
      </c>
      <c r="C34" s="3">
        <v>393948625.52000004</v>
      </c>
      <c r="D34" s="3">
        <v>13829723</v>
      </c>
      <c r="E34" s="3">
        <v>17331523.539999999</v>
      </c>
      <c r="F34" s="3">
        <v>1613883.25</v>
      </c>
    </row>
    <row r="35" spans="1:6" x14ac:dyDescent="0.25">
      <c r="A35" s="7">
        <v>44774</v>
      </c>
      <c r="B35" s="3">
        <v>434188114.52999991</v>
      </c>
      <c r="C35" s="3">
        <v>399031208.85999995</v>
      </c>
      <c r="D35" s="3">
        <v>18957853</v>
      </c>
      <c r="E35" s="3">
        <v>15029028.92</v>
      </c>
      <c r="F35" s="3">
        <v>1170023.75</v>
      </c>
    </row>
    <row r="36" spans="1:6" x14ac:dyDescent="0.25">
      <c r="A36" s="7">
        <v>44805</v>
      </c>
      <c r="B36" s="3">
        <v>379985015.81000006</v>
      </c>
      <c r="C36" s="3">
        <v>356839773.03000003</v>
      </c>
      <c r="D36" s="3">
        <v>13103490</v>
      </c>
      <c r="E36" s="3">
        <v>9453277.9800000004</v>
      </c>
      <c r="F36" s="3">
        <v>588474.80000000005</v>
      </c>
    </row>
    <row r="37" spans="1:6" x14ac:dyDescent="0.25">
      <c r="A37" s="7">
        <v>44835</v>
      </c>
      <c r="B37" s="3">
        <v>419836967.49000001</v>
      </c>
      <c r="C37" s="3">
        <v>398357123.35000002</v>
      </c>
      <c r="D37" s="3">
        <v>12706072</v>
      </c>
      <c r="E37" s="3">
        <v>8214885.3900000006</v>
      </c>
      <c r="F37" s="3">
        <v>558886.75</v>
      </c>
    </row>
    <row r="38" spans="1:6" x14ac:dyDescent="0.25">
      <c r="A38" s="7">
        <v>44866</v>
      </c>
      <c r="B38" s="3">
        <v>389349964.80000001</v>
      </c>
      <c r="C38" s="3">
        <v>376603591.05000001</v>
      </c>
      <c r="D38" s="3">
        <v>7356418</v>
      </c>
      <c r="E38" s="3">
        <v>4943709.75</v>
      </c>
      <c r="F38" s="3">
        <v>446246</v>
      </c>
    </row>
    <row r="39" spans="1:6" x14ac:dyDescent="0.25">
      <c r="A39" s="7">
        <v>44896</v>
      </c>
      <c r="B39" s="3">
        <v>456766613.94999993</v>
      </c>
      <c r="C39" s="3">
        <v>428303219.52999991</v>
      </c>
      <c r="D39" s="3">
        <v>23117845.5</v>
      </c>
      <c r="E39" s="3">
        <v>4984534.67</v>
      </c>
      <c r="F39" s="3">
        <v>361014.25</v>
      </c>
    </row>
    <row r="40" spans="1:6" x14ac:dyDescent="0.25">
      <c r="A40" s="7">
        <v>44927</v>
      </c>
      <c r="B40" s="3">
        <v>615375181.19999993</v>
      </c>
      <c r="C40" s="3">
        <v>567664860.46000004</v>
      </c>
      <c r="D40" s="3">
        <v>42414242.5</v>
      </c>
      <c r="E40" s="3">
        <v>4866402.25</v>
      </c>
      <c r="F40" s="3">
        <v>429675.99</v>
      </c>
    </row>
    <row r="41" spans="1:6" x14ac:dyDescent="0.25">
      <c r="A41" s="7">
        <v>44958</v>
      </c>
      <c r="B41" s="3">
        <v>528360489.06</v>
      </c>
      <c r="C41" s="3">
        <v>505460605.39999998</v>
      </c>
      <c r="D41" s="3">
        <v>18090534.170000002</v>
      </c>
      <c r="E41" s="3">
        <v>4367088.49</v>
      </c>
      <c r="F41" s="3">
        <v>442261</v>
      </c>
    </row>
    <row r="42" spans="1:6" x14ac:dyDescent="0.25">
      <c r="A42" s="7">
        <v>44986</v>
      </c>
      <c r="B42" s="3">
        <v>569246278.00999987</v>
      </c>
      <c r="C42" s="3">
        <v>553418793.27999997</v>
      </c>
      <c r="D42" s="3">
        <v>10769083.02</v>
      </c>
      <c r="E42" s="3">
        <v>4639872.51</v>
      </c>
      <c r="F42" s="3">
        <v>418529.2</v>
      </c>
    </row>
    <row r="43" spans="1:6" x14ac:dyDescent="0.25">
      <c r="A43" s="7">
        <v>45017</v>
      </c>
      <c r="B43" s="3">
        <v>623731800.31999993</v>
      </c>
      <c r="C43" s="3">
        <v>610391215.65999997</v>
      </c>
      <c r="D43" s="3">
        <v>8742034.25</v>
      </c>
      <c r="E43" s="3">
        <v>4349210.16</v>
      </c>
      <c r="F43" s="3">
        <v>249340.25</v>
      </c>
    </row>
    <row r="44" spans="1:6" x14ac:dyDescent="0.25">
      <c r="A44" s="7">
        <v>45047</v>
      </c>
      <c r="B44" s="3">
        <v>574795570.86000001</v>
      </c>
      <c r="C44" s="3">
        <v>562804834.13999999</v>
      </c>
      <c r="D44" s="3">
        <v>8141736.75</v>
      </c>
      <c r="E44" s="3">
        <v>3635243.22</v>
      </c>
      <c r="F44" s="3">
        <v>213756.75</v>
      </c>
    </row>
    <row r="45" spans="1:6" x14ac:dyDescent="0.25">
      <c r="A45" s="7">
        <v>45078</v>
      </c>
      <c r="B45" s="3">
        <v>538246006.57000005</v>
      </c>
      <c r="C45" s="3">
        <v>528037121.38999999</v>
      </c>
      <c r="D45" s="3">
        <v>6872163.75</v>
      </c>
      <c r="E45" s="3">
        <v>3164689.1799999997</v>
      </c>
      <c r="F45" s="3">
        <v>172032.25</v>
      </c>
    </row>
    <row r="46" spans="1:6" x14ac:dyDescent="0.25">
      <c r="A46" s="7">
        <v>45108</v>
      </c>
      <c r="B46" s="3">
        <v>618021204.63999999</v>
      </c>
      <c r="C46" s="3">
        <v>611036067.87</v>
      </c>
      <c r="D46" s="3">
        <v>4483070.5</v>
      </c>
      <c r="E46" s="3">
        <v>2345714.27</v>
      </c>
      <c r="F46" s="3">
        <v>156352</v>
      </c>
    </row>
    <row r="47" spans="1:6" x14ac:dyDescent="0.25">
      <c r="A47" s="7">
        <v>45139</v>
      </c>
      <c r="B47" s="3">
        <v>552953354.58000004</v>
      </c>
      <c r="C47" s="3">
        <v>545022334.07999992</v>
      </c>
      <c r="D47" s="3">
        <v>5198252</v>
      </c>
      <c r="E47" s="3">
        <v>2579235.5</v>
      </c>
      <c r="F47" s="3">
        <v>153533</v>
      </c>
    </row>
    <row r="48" spans="1:6" x14ac:dyDescent="0.25">
      <c r="A48" s="7">
        <v>45170</v>
      </c>
      <c r="B48" s="3">
        <v>500863299.64999992</v>
      </c>
      <c r="C48" s="3">
        <v>493663008.68999994</v>
      </c>
      <c r="D48" s="3">
        <v>4595471.5</v>
      </c>
      <c r="E48" s="3">
        <v>2439015.71</v>
      </c>
      <c r="F48" s="3">
        <v>165803.75</v>
      </c>
    </row>
    <row r="49" spans="1:7" x14ac:dyDescent="0.25">
      <c r="A49" s="7">
        <v>45200</v>
      </c>
      <c r="B49" s="3">
        <v>569395344.17999995</v>
      </c>
      <c r="C49" s="3">
        <v>563987306.67999995</v>
      </c>
      <c r="D49" s="3">
        <v>3580584</v>
      </c>
      <c r="E49" s="3">
        <v>1731147.75</v>
      </c>
      <c r="F49" s="3">
        <v>96305.75</v>
      </c>
    </row>
    <row r="50" spans="1:7" x14ac:dyDescent="0.25">
      <c r="A50" s="7">
        <v>45231</v>
      </c>
      <c r="B50" s="3">
        <v>497273879.50999999</v>
      </c>
      <c r="C50" s="3">
        <v>492130179.00999999</v>
      </c>
      <c r="D50" s="3">
        <v>3579663.5</v>
      </c>
      <c r="E50" s="3">
        <v>1469306.5</v>
      </c>
      <c r="F50" s="3">
        <v>94730.5</v>
      </c>
    </row>
    <row r="51" spans="1:7" x14ac:dyDescent="0.25">
      <c r="A51" s="7">
        <v>45261</v>
      </c>
      <c r="B51" s="3">
        <v>567138048.74000013</v>
      </c>
      <c r="C51" s="3">
        <v>562196805.24000013</v>
      </c>
      <c r="D51" s="3">
        <v>3586593</v>
      </c>
      <c r="E51" s="3">
        <v>1230741.5</v>
      </c>
      <c r="F51" s="3">
        <v>123909</v>
      </c>
    </row>
    <row r="52" spans="1:7" ht="13.5" customHeight="1" x14ac:dyDescent="0.25">
      <c r="A52" s="25" t="s">
        <v>6</v>
      </c>
      <c r="B52" s="25"/>
      <c r="C52" s="25"/>
      <c r="D52" s="25"/>
      <c r="E52" s="25"/>
      <c r="F52" s="25"/>
    </row>
    <row r="53" spans="1:7" ht="36.75" customHeight="1" x14ac:dyDescent="0.25">
      <c r="A53" s="26" t="s">
        <v>14</v>
      </c>
      <c r="B53" s="26"/>
      <c r="C53" s="26"/>
      <c r="D53" s="26"/>
      <c r="E53" s="26"/>
      <c r="F53" s="26"/>
    </row>
    <row r="54" spans="1:7" ht="12.75" customHeight="1" x14ac:dyDescent="0.25">
      <c r="A54" s="26" t="s">
        <v>25</v>
      </c>
      <c r="B54" s="26"/>
      <c r="C54" s="26"/>
      <c r="D54" s="26"/>
      <c r="E54" s="26"/>
      <c r="F54" s="26"/>
    </row>
    <row r="55" spans="1:7" x14ac:dyDescent="0.25">
      <c r="B55" s="22"/>
    </row>
    <row r="56" spans="1:7" ht="15" customHeight="1" x14ac:dyDescent="0.25">
      <c r="A56" s="28" t="s">
        <v>39</v>
      </c>
      <c r="B56" s="28"/>
      <c r="C56" s="28"/>
      <c r="D56" s="28"/>
      <c r="E56" s="28"/>
      <c r="F56" s="28"/>
    </row>
    <row r="57" spans="1:7" ht="15.75" thickBot="1" x14ac:dyDescent="0.3">
      <c r="A57" s="1" t="s">
        <v>0</v>
      </c>
      <c r="B57" s="2" t="s">
        <v>7</v>
      </c>
      <c r="C57" s="2" t="s">
        <v>8</v>
      </c>
      <c r="D57" s="2" t="s">
        <v>9</v>
      </c>
      <c r="E57" s="2" t="s">
        <v>10</v>
      </c>
      <c r="F57" s="2" t="s">
        <v>11</v>
      </c>
      <c r="G57" s="23" t="s">
        <v>37</v>
      </c>
    </row>
    <row r="58" spans="1:7" x14ac:dyDescent="0.25">
      <c r="A58" s="7">
        <v>43831</v>
      </c>
      <c r="B58" s="4">
        <v>43861</v>
      </c>
      <c r="C58" s="5">
        <v>227321</v>
      </c>
      <c r="D58" s="5">
        <v>0</v>
      </c>
      <c r="E58" s="5">
        <v>0</v>
      </c>
      <c r="F58" s="5">
        <v>0</v>
      </c>
      <c r="G58" s="6">
        <f>SUM(C58:F58)</f>
        <v>227321</v>
      </c>
    </row>
    <row r="59" spans="1:7" x14ac:dyDescent="0.25">
      <c r="A59" s="7">
        <v>43862</v>
      </c>
      <c r="B59" s="4">
        <v>43890</v>
      </c>
      <c r="C59" s="5">
        <v>165096</v>
      </c>
      <c r="D59" s="5">
        <v>0</v>
      </c>
      <c r="E59" s="5">
        <v>0</v>
      </c>
      <c r="F59" s="5">
        <v>0</v>
      </c>
      <c r="G59" s="6">
        <f t="shared" ref="G59:G84" si="0">SUM(C59:F59)</f>
        <v>165096</v>
      </c>
    </row>
    <row r="60" spans="1:7" x14ac:dyDescent="0.25">
      <c r="A60" s="7">
        <v>43891</v>
      </c>
      <c r="B60" s="4">
        <v>43921</v>
      </c>
      <c r="C60" s="5">
        <v>1658084</v>
      </c>
      <c r="D60" s="5">
        <v>0</v>
      </c>
      <c r="E60" s="5">
        <v>0</v>
      </c>
      <c r="F60" s="5">
        <v>0</v>
      </c>
      <c r="G60" s="6">
        <f t="shared" si="0"/>
        <v>1658084</v>
      </c>
    </row>
    <row r="61" spans="1:7" x14ac:dyDescent="0.25">
      <c r="A61" s="7">
        <v>43922</v>
      </c>
      <c r="B61" s="4">
        <v>43951</v>
      </c>
      <c r="C61" s="5">
        <v>2363851</v>
      </c>
      <c r="D61" s="5">
        <v>231338</v>
      </c>
      <c r="E61" s="5">
        <v>0</v>
      </c>
      <c r="F61" s="5">
        <v>0</v>
      </c>
      <c r="G61" s="6">
        <f t="shared" si="0"/>
        <v>2595189</v>
      </c>
    </row>
    <row r="62" spans="1:7" x14ac:dyDescent="0.25">
      <c r="A62" s="7">
        <v>43952</v>
      </c>
      <c r="B62" s="4">
        <v>43982</v>
      </c>
      <c r="C62" s="5">
        <v>1014504</v>
      </c>
      <c r="D62" s="5">
        <v>505561</v>
      </c>
      <c r="E62" s="5">
        <v>190909</v>
      </c>
      <c r="F62" s="5">
        <v>0</v>
      </c>
      <c r="G62" s="6">
        <f t="shared" si="0"/>
        <v>1710974</v>
      </c>
    </row>
    <row r="63" spans="1:7" x14ac:dyDescent="0.25">
      <c r="A63" s="7">
        <v>43983</v>
      </c>
      <c r="B63" s="4">
        <v>44012</v>
      </c>
      <c r="C63" s="5">
        <v>1168092</v>
      </c>
      <c r="D63" s="5">
        <v>381354</v>
      </c>
      <c r="E63" s="5">
        <v>101261</v>
      </c>
      <c r="F63" s="5">
        <v>0</v>
      </c>
      <c r="G63" s="6">
        <f t="shared" si="0"/>
        <v>1650707</v>
      </c>
    </row>
    <row r="64" spans="1:7" x14ac:dyDescent="0.25">
      <c r="A64" s="7">
        <v>44013</v>
      </c>
      <c r="B64" s="4">
        <v>44043</v>
      </c>
      <c r="C64" s="5">
        <v>1170977</v>
      </c>
      <c r="D64" s="5">
        <v>756292</v>
      </c>
      <c r="E64" s="5">
        <v>165040</v>
      </c>
      <c r="F64" s="5">
        <v>52923</v>
      </c>
      <c r="G64" s="6">
        <f t="shared" si="0"/>
        <v>2145232</v>
      </c>
    </row>
    <row r="65" spans="1:13" x14ac:dyDescent="0.25">
      <c r="A65" s="7">
        <v>44044</v>
      </c>
      <c r="B65" s="4">
        <v>44074</v>
      </c>
      <c r="C65" s="5">
        <v>893381</v>
      </c>
      <c r="D65" s="5">
        <v>1174215</v>
      </c>
      <c r="E65" s="5">
        <v>181841</v>
      </c>
      <c r="F65" s="5">
        <v>26499</v>
      </c>
      <c r="G65" s="6">
        <f t="shared" si="0"/>
        <v>2275936</v>
      </c>
    </row>
    <row r="66" spans="1:13" x14ac:dyDescent="0.25">
      <c r="A66" s="7">
        <v>44075</v>
      </c>
      <c r="B66" s="4">
        <v>44104</v>
      </c>
      <c r="C66" s="5">
        <v>912101</v>
      </c>
      <c r="D66" s="5">
        <v>644955</v>
      </c>
      <c r="E66" s="5">
        <v>625949</v>
      </c>
      <c r="F66" s="5">
        <v>27861</v>
      </c>
      <c r="G66" s="6">
        <f t="shared" si="0"/>
        <v>2210866</v>
      </c>
    </row>
    <row r="67" spans="1:13" x14ac:dyDescent="0.25">
      <c r="A67" s="7">
        <v>44105</v>
      </c>
      <c r="B67" s="4">
        <v>44135</v>
      </c>
      <c r="C67" s="5">
        <v>697621</v>
      </c>
      <c r="D67" s="5">
        <v>114408</v>
      </c>
      <c r="E67" s="5">
        <v>570631</v>
      </c>
      <c r="F67" s="5">
        <v>37776</v>
      </c>
      <c r="G67" s="6">
        <f t="shared" si="0"/>
        <v>1420436</v>
      </c>
      <c r="H67" s="6"/>
    </row>
    <row r="68" spans="1:13" x14ac:dyDescent="0.25">
      <c r="A68" s="7">
        <v>44136</v>
      </c>
      <c r="B68" s="4">
        <v>44165</v>
      </c>
      <c r="C68" s="5">
        <v>682246</v>
      </c>
      <c r="D68" s="5">
        <v>142941</v>
      </c>
      <c r="E68" s="5">
        <v>319203</v>
      </c>
      <c r="F68" s="5">
        <v>54717</v>
      </c>
      <c r="G68" s="6">
        <f t="shared" si="0"/>
        <v>1199107</v>
      </c>
      <c r="H68" s="6"/>
    </row>
    <row r="69" spans="1:13" x14ac:dyDescent="0.25">
      <c r="A69" s="7">
        <v>44166</v>
      </c>
      <c r="B69" s="4">
        <v>44196</v>
      </c>
      <c r="C69" s="5">
        <v>789669</v>
      </c>
      <c r="D69" s="5">
        <v>190005</v>
      </c>
      <c r="E69" s="5">
        <v>228012</v>
      </c>
      <c r="F69" s="5">
        <v>309118</v>
      </c>
      <c r="G69" s="6">
        <f t="shared" si="0"/>
        <v>1516804</v>
      </c>
      <c r="H69" s="6"/>
    </row>
    <row r="70" spans="1:13" x14ac:dyDescent="0.25">
      <c r="A70" s="7">
        <v>44197</v>
      </c>
      <c r="B70" s="4">
        <v>44227</v>
      </c>
      <c r="C70" s="5">
        <v>511613</v>
      </c>
      <c r="D70" s="5">
        <v>238681</v>
      </c>
      <c r="E70" s="5">
        <v>113665</v>
      </c>
      <c r="F70" s="5">
        <v>28274</v>
      </c>
      <c r="G70" s="6">
        <f t="shared" si="0"/>
        <v>892233</v>
      </c>
      <c r="H70" s="6"/>
      <c r="K70" s="6"/>
      <c r="L70" s="6"/>
      <c r="M70" s="6"/>
    </row>
    <row r="71" spans="1:13" x14ac:dyDescent="0.25">
      <c r="A71" s="7">
        <v>44228</v>
      </c>
      <c r="B71" s="4">
        <v>44255</v>
      </c>
      <c r="C71" s="5">
        <v>468090</v>
      </c>
      <c r="D71" s="5">
        <v>117608</v>
      </c>
      <c r="E71" s="5">
        <v>113519</v>
      </c>
      <c r="F71" s="5">
        <v>4614</v>
      </c>
      <c r="G71" s="6">
        <f t="shared" si="0"/>
        <v>703831</v>
      </c>
      <c r="H71" s="6"/>
      <c r="K71" s="6"/>
      <c r="L71" s="6"/>
      <c r="M71" s="6"/>
    </row>
    <row r="72" spans="1:13" ht="15" customHeight="1" x14ac:dyDescent="0.25">
      <c r="A72" s="7">
        <v>44256</v>
      </c>
      <c r="B72" s="4">
        <v>44286</v>
      </c>
      <c r="C72" s="5">
        <v>388973</v>
      </c>
      <c r="D72" s="5">
        <v>113648</v>
      </c>
      <c r="E72" s="5">
        <v>64255</v>
      </c>
      <c r="F72" s="5">
        <v>1819</v>
      </c>
      <c r="G72" s="6">
        <f t="shared" si="0"/>
        <v>568695</v>
      </c>
      <c r="H72" s="6"/>
    </row>
    <row r="73" spans="1:13" ht="15" customHeight="1" x14ac:dyDescent="0.25">
      <c r="A73" s="7">
        <v>44287</v>
      </c>
      <c r="B73" s="4">
        <v>44316</v>
      </c>
      <c r="C73" s="5">
        <v>318613</v>
      </c>
      <c r="D73" s="5">
        <v>84895</v>
      </c>
      <c r="E73" s="5">
        <v>74447</v>
      </c>
      <c r="F73" s="5">
        <v>673</v>
      </c>
      <c r="G73" s="6">
        <f t="shared" si="0"/>
        <v>478628</v>
      </c>
      <c r="H73" s="6"/>
    </row>
    <row r="74" spans="1:13" ht="12.75" customHeight="1" x14ac:dyDescent="0.25">
      <c r="A74" s="7">
        <v>44317</v>
      </c>
      <c r="B74" s="4">
        <v>44347</v>
      </c>
      <c r="C74" s="5">
        <v>305634</v>
      </c>
      <c r="D74" s="5">
        <v>69798</v>
      </c>
      <c r="E74" s="5">
        <v>53073</v>
      </c>
      <c r="F74" s="5">
        <v>465</v>
      </c>
      <c r="G74" s="6">
        <f t="shared" si="0"/>
        <v>428970</v>
      </c>
      <c r="H74" s="6"/>
    </row>
    <row r="75" spans="1:13" ht="12.75" customHeight="1" x14ac:dyDescent="0.25">
      <c r="A75" s="7">
        <v>44348</v>
      </c>
      <c r="B75" s="4">
        <v>44377</v>
      </c>
      <c r="C75" s="5">
        <f>255481+6368</f>
        <v>261849</v>
      </c>
      <c r="D75" s="5">
        <v>100113</v>
      </c>
      <c r="E75" s="5">
        <f>[1]PEUC!$D$9</f>
        <v>49510</v>
      </c>
      <c r="F75" s="5">
        <f>[1]EB!$D$9</f>
        <v>389</v>
      </c>
      <c r="G75" s="6">
        <f t="shared" si="0"/>
        <v>411861</v>
      </c>
      <c r="H75" s="6"/>
    </row>
    <row r="76" spans="1:13" ht="12.75" customHeight="1" x14ac:dyDescent="0.25">
      <c r="A76" s="7">
        <v>44378</v>
      </c>
      <c r="B76" s="4">
        <v>44408</v>
      </c>
      <c r="C76" s="5">
        <v>273507</v>
      </c>
      <c r="D76" s="5">
        <v>188794</v>
      </c>
      <c r="E76" s="5">
        <v>48900</v>
      </c>
      <c r="F76" s="5">
        <v>642</v>
      </c>
      <c r="G76" s="6">
        <f t="shared" si="0"/>
        <v>511843</v>
      </c>
      <c r="H76" s="6"/>
    </row>
    <row r="77" spans="1:13" ht="12.75" customHeight="1" x14ac:dyDescent="0.25">
      <c r="A77" s="7">
        <v>44409</v>
      </c>
      <c r="B77" s="4">
        <v>44439</v>
      </c>
      <c r="C77" s="5">
        <v>283009</v>
      </c>
      <c r="D77" s="5">
        <v>217117</v>
      </c>
      <c r="E77" s="5">
        <v>38238</v>
      </c>
      <c r="F77" s="5">
        <v>254</v>
      </c>
      <c r="G77" s="6">
        <f t="shared" si="0"/>
        <v>538618</v>
      </c>
      <c r="H77" s="6"/>
    </row>
    <row r="78" spans="1:13" ht="12.75" customHeight="1" x14ac:dyDescent="0.25">
      <c r="A78" s="7">
        <v>44440</v>
      </c>
      <c r="B78" s="4">
        <v>44469</v>
      </c>
      <c r="C78" s="5">
        <v>281391</v>
      </c>
      <c r="D78" s="5">
        <v>49173</v>
      </c>
      <c r="E78" s="5">
        <v>15318</v>
      </c>
      <c r="F78" s="5">
        <v>393486</v>
      </c>
      <c r="G78" s="6">
        <f t="shared" si="0"/>
        <v>739368</v>
      </c>
      <c r="H78" s="6"/>
    </row>
    <row r="79" spans="1:13" ht="12.75" customHeight="1" x14ac:dyDescent="0.25">
      <c r="A79" s="7">
        <v>44470</v>
      </c>
      <c r="B79" s="4">
        <v>44500</v>
      </c>
      <c r="C79" s="5">
        <v>274902</v>
      </c>
      <c r="D79" s="5">
        <v>20707</v>
      </c>
      <c r="E79" s="5">
        <v>4854</v>
      </c>
      <c r="F79" s="5">
        <v>17042</v>
      </c>
      <c r="G79" s="6">
        <f t="shared" si="0"/>
        <v>317505</v>
      </c>
      <c r="H79" s="6"/>
    </row>
    <row r="80" spans="1:13" ht="12.75" customHeight="1" x14ac:dyDescent="0.25">
      <c r="A80" s="7">
        <v>44501</v>
      </c>
      <c r="B80" s="4">
        <v>44530</v>
      </c>
      <c r="C80" s="5">
        <v>237961</v>
      </c>
      <c r="D80" s="5">
        <v>1537</v>
      </c>
      <c r="E80" s="5">
        <v>3856</v>
      </c>
      <c r="F80" s="5">
        <v>4495</v>
      </c>
      <c r="G80" s="6">
        <f t="shared" si="0"/>
        <v>247849</v>
      </c>
      <c r="H80" s="6"/>
    </row>
    <row r="81" spans="1:8" ht="12.75" customHeight="1" x14ac:dyDescent="0.25">
      <c r="A81" s="7">
        <v>44531</v>
      </c>
      <c r="B81" s="4">
        <v>44561</v>
      </c>
      <c r="C81" s="5">
        <v>241464</v>
      </c>
      <c r="D81" s="5">
        <v>1231</v>
      </c>
      <c r="E81" s="5">
        <v>2674</v>
      </c>
      <c r="F81" s="5">
        <v>2466</v>
      </c>
      <c r="G81" s="6">
        <f t="shared" si="0"/>
        <v>247835</v>
      </c>
      <c r="H81" s="6"/>
    </row>
    <row r="82" spans="1:8" ht="12.75" customHeight="1" x14ac:dyDescent="0.25">
      <c r="A82" s="7">
        <v>44562</v>
      </c>
      <c r="B82" s="4">
        <v>44592</v>
      </c>
      <c r="C82" s="5">
        <v>249282</v>
      </c>
      <c r="D82" s="5">
        <v>1208</v>
      </c>
      <c r="E82" s="5">
        <v>1627</v>
      </c>
      <c r="F82" s="5">
        <v>1643</v>
      </c>
      <c r="G82" s="6">
        <f t="shared" si="0"/>
        <v>253760</v>
      </c>
      <c r="H82" s="6"/>
    </row>
    <row r="83" spans="1:8" ht="12.75" customHeight="1" x14ac:dyDescent="0.25">
      <c r="A83" s="7">
        <v>44593</v>
      </c>
      <c r="B83" s="4">
        <v>44620</v>
      </c>
      <c r="C83" s="5">
        <v>175485</v>
      </c>
      <c r="D83" s="5">
        <v>254</v>
      </c>
      <c r="E83" s="5">
        <v>1390</v>
      </c>
      <c r="F83" s="5">
        <v>1227</v>
      </c>
      <c r="G83" s="6">
        <f t="shared" si="0"/>
        <v>178356</v>
      </c>
      <c r="H83" s="6"/>
    </row>
    <row r="84" spans="1:8" ht="12.75" customHeight="1" x14ac:dyDescent="0.25">
      <c r="A84" s="7">
        <v>44621</v>
      </c>
      <c r="B84" s="4">
        <v>44651</v>
      </c>
      <c r="C84" s="5">
        <v>193579</v>
      </c>
      <c r="D84" s="5">
        <v>223</v>
      </c>
      <c r="E84" s="5">
        <v>1145</v>
      </c>
      <c r="F84" s="5">
        <v>1059</v>
      </c>
      <c r="G84" s="6">
        <f t="shared" si="0"/>
        <v>196006</v>
      </c>
      <c r="H84" s="6"/>
    </row>
    <row r="85" spans="1:8" ht="12.75" customHeight="1" x14ac:dyDescent="0.25">
      <c r="A85" s="7">
        <v>44652</v>
      </c>
      <c r="B85" s="4">
        <v>44681</v>
      </c>
      <c r="C85" s="5">
        <v>188972</v>
      </c>
      <c r="D85" s="5">
        <v>158</v>
      </c>
      <c r="E85" s="5">
        <v>770</v>
      </c>
      <c r="F85" s="5">
        <v>575</v>
      </c>
      <c r="G85" s="6">
        <f t="shared" ref="G85:G89" si="1">SUM(C85:F85)</f>
        <v>190475</v>
      </c>
      <c r="H85" s="6"/>
    </row>
    <row r="86" spans="1:8" ht="12.75" customHeight="1" x14ac:dyDescent="0.25">
      <c r="A86" s="7">
        <v>44682</v>
      </c>
      <c r="B86" s="4">
        <v>44712</v>
      </c>
      <c r="C86" s="5">
        <v>193079</v>
      </c>
      <c r="D86" s="5">
        <v>145</v>
      </c>
      <c r="E86" s="5">
        <v>647</v>
      </c>
      <c r="F86" s="5">
        <v>851</v>
      </c>
      <c r="G86" s="6">
        <f t="shared" si="1"/>
        <v>194722</v>
      </c>
      <c r="H86" s="6"/>
    </row>
    <row r="87" spans="1:8" ht="12.75" customHeight="1" x14ac:dyDescent="0.25">
      <c r="A87" s="7">
        <v>44713</v>
      </c>
      <c r="B87" s="4">
        <v>44742</v>
      </c>
      <c r="C87" s="5">
        <v>210359</v>
      </c>
      <c r="D87" s="5">
        <v>79</v>
      </c>
      <c r="E87" s="5">
        <v>483</v>
      </c>
      <c r="F87" s="5">
        <v>1056</v>
      </c>
      <c r="G87" s="6">
        <f t="shared" si="1"/>
        <v>211977</v>
      </c>
      <c r="H87" s="6"/>
    </row>
    <row r="88" spans="1:8" ht="12.75" customHeight="1" x14ac:dyDescent="0.25">
      <c r="A88" s="7">
        <v>44743</v>
      </c>
      <c r="B88" s="4">
        <v>44773</v>
      </c>
      <c r="C88" s="5">
        <v>180204</v>
      </c>
      <c r="D88" s="5">
        <v>48</v>
      </c>
      <c r="E88" s="5">
        <v>357</v>
      </c>
      <c r="F88" s="5">
        <v>631</v>
      </c>
      <c r="G88" s="6">
        <f t="shared" si="1"/>
        <v>181240</v>
      </c>
      <c r="H88" s="6"/>
    </row>
    <row r="89" spans="1:8" ht="12.75" customHeight="1" x14ac:dyDescent="0.25">
      <c r="A89" s="7">
        <v>44774</v>
      </c>
      <c r="B89" s="4">
        <v>44804</v>
      </c>
      <c r="C89" s="5">
        <v>175289</v>
      </c>
      <c r="D89" s="5">
        <v>62</v>
      </c>
      <c r="E89" s="5">
        <v>341</v>
      </c>
      <c r="F89" s="5">
        <v>414</v>
      </c>
      <c r="G89" s="6">
        <f t="shared" si="1"/>
        <v>176106</v>
      </c>
      <c r="H89" s="6"/>
    </row>
    <row r="90" spans="1:8" ht="12.75" customHeight="1" x14ac:dyDescent="0.25">
      <c r="A90" s="7">
        <v>44805</v>
      </c>
      <c r="B90" s="4">
        <v>44834</v>
      </c>
      <c r="C90" s="5">
        <v>152595</v>
      </c>
      <c r="D90" s="5">
        <v>65</v>
      </c>
      <c r="E90" s="5">
        <v>268</v>
      </c>
      <c r="F90" s="5">
        <v>247</v>
      </c>
      <c r="G90" s="6">
        <f>SUM(C90:F90)</f>
        <v>153175</v>
      </c>
      <c r="H90" s="6"/>
    </row>
    <row r="91" spans="1:8" ht="12.75" customHeight="1" x14ac:dyDescent="0.25">
      <c r="A91" s="7">
        <v>44835</v>
      </c>
      <c r="B91" s="4">
        <v>44865</v>
      </c>
      <c r="C91" s="5">
        <v>172839</v>
      </c>
      <c r="D91" s="5">
        <v>104</v>
      </c>
      <c r="E91" s="5">
        <v>228</v>
      </c>
      <c r="F91" s="5">
        <v>196</v>
      </c>
      <c r="G91" s="24">
        <f t="shared" ref="G91:G96" si="2">F91+E91+D91+C91</f>
        <v>173367</v>
      </c>
      <c r="H91" s="6"/>
    </row>
    <row r="92" spans="1:8" ht="12.75" customHeight="1" x14ac:dyDescent="0.25">
      <c r="A92" s="7">
        <v>44866</v>
      </c>
      <c r="B92" s="4">
        <v>44895</v>
      </c>
      <c r="C92" s="5">
        <v>194733</v>
      </c>
      <c r="D92" s="5">
        <v>39</v>
      </c>
      <c r="E92" s="5">
        <v>158</v>
      </c>
      <c r="F92" s="5">
        <v>181</v>
      </c>
      <c r="G92" s="6">
        <f t="shared" si="2"/>
        <v>195111</v>
      </c>
      <c r="H92" s="6"/>
    </row>
    <row r="93" spans="1:8" ht="12.75" customHeight="1" x14ac:dyDescent="0.25">
      <c r="A93" s="7">
        <v>44896</v>
      </c>
      <c r="B93" s="4">
        <v>44926</v>
      </c>
      <c r="C93" s="5">
        <v>197498</v>
      </c>
      <c r="D93" s="5">
        <v>34</v>
      </c>
      <c r="E93" s="5">
        <v>226</v>
      </c>
      <c r="F93" s="5">
        <v>151</v>
      </c>
      <c r="G93" s="6">
        <f t="shared" si="2"/>
        <v>197909</v>
      </c>
      <c r="H93" s="6"/>
    </row>
    <row r="94" spans="1:8" ht="12.75" customHeight="1" x14ac:dyDescent="0.25">
      <c r="A94" s="7">
        <v>44927</v>
      </c>
      <c r="B94" s="4">
        <v>44957</v>
      </c>
      <c r="C94" s="5">
        <v>248747</v>
      </c>
      <c r="D94" s="5">
        <v>163</v>
      </c>
      <c r="E94" s="5">
        <v>181</v>
      </c>
      <c r="F94" s="5">
        <v>119</v>
      </c>
      <c r="G94" s="6">
        <f t="shared" si="2"/>
        <v>249210</v>
      </c>
      <c r="H94" s="6"/>
    </row>
    <row r="95" spans="1:8" ht="12.75" customHeight="1" x14ac:dyDescent="0.25">
      <c r="A95" s="7">
        <v>44958</v>
      </c>
      <c r="B95" s="4">
        <v>44985</v>
      </c>
      <c r="C95" s="5">
        <v>186009</v>
      </c>
      <c r="D95" s="5">
        <v>121</v>
      </c>
      <c r="E95" s="5">
        <v>143</v>
      </c>
      <c r="F95" s="5">
        <v>109</v>
      </c>
      <c r="G95" s="6">
        <f t="shared" si="2"/>
        <v>186382</v>
      </c>
      <c r="H95" s="6"/>
    </row>
    <row r="96" spans="1:8" ht="12.75" customHeight="1" x14ac:dyDescent="0.25">
      <c r="A96" s="7">
        <v>44986</v>
      </c>
      <c r="B96" s="4">
        <v>45016</v>
      </c>
      <c r="C96" s="5">
        <v>204982</v>
      </c>
      <c r="D96" s="5">
        <v>56</v>
      </c>
      <c r="E96" s="5">
        <v>165</v>
      </c>
      <c r="F96" s="5">
        <v>90</v>
      </c>
      <c r="G96" s="6">
        <f t="shared" si="2"/>
        <v>205293</v>
      </c>
      <c r="H96" s="6"/>
    </row>
    <row r="97" spans="1:8" ht="12.75" customHeight="1" x14ac:dyDescent="0.25">
      <c r="A97" s="7">
        <v>45017</v>
      </c>
      <c r="B97" s="4">
        <v>45046</v>
      </c>
      <c r="C97" s="5">
        <v>193678</v>
      </c>
      <c r="D97" s="5">
        <v>40</v>
      </c>
      <c r="E97" s="5">
        <v>121</v>
      </c>
      <c r="F97" s="5">
        <v>82</v>
      </c>
      <c r="G97" s="6">
        <f>F97+E97+D97+C97</f>
        <v>193921</v>
      </c>
      <c r="H97" s="6"/>
    </row>
    <row r="98" spans="1:8" ht="12.75" customHeight="1" x14ac:dyDescent="0.25">
      <c r="A98" s="7">
        <v>45047</v>
      </c>
      <c r="B98" s="4">
        <v>45077</v>
      </c>
      <c r="C98" s="5">
        <v>202258</v>
      </c>
      <c r="D98" s="5">
        <v>42</v>
      </c>
      <c r="E98" s="5">
        <v>89</v>
      </c>
      <c r="F98" s="5">
        <v>62</v>
      </c>
      <c r="G98" s="6">
        <f>F98+E98+D98+C98</f>
        <v>202451</v>
      </c>
      <c r="H98" s="6"/>
    </row>
    <row r="99" spans="1:8" ht="12.75" customHeight="1" x14ac:dyDescent="0.25">
      <c r="A99" s="7">
        <v>45078</v>
      </c>
      <c r="B99" s="4">
        <v>45107</v>
      </c>
      <c r="C99" s="5">
        <v>209770</v>
      </c>
      <c r="D99" s="5">
        <v>47</v>
      </c>
      <c r="E99" s="5">
        <v>85</v>
      </c>
      <c r="F99" s="5">
        <v>75</v>
      </c>
      <c r="G99" s="6">
        <f>F99+E99+D99+C99</f>
        <v>209977</v>
      </c>
      <c r="H99" s="6"/>
    </row>
    <row r="100" spans="1:8" ht="13.5" customHeight="1" x14ac:dyDescent="0.25">
      <c r="A100" s="7">
        <v>45108</v>
      </c>
      <c r="B100" s="4">
        <v>45138</v>
      </c>
      <c r="C100" s="5">
        <v>201585</v>
      </c>
      <c r="D100" s="5">
        <v>54</v>
      </c>
      <c r="E100" s="5">
        <v>69</v>
      </c>
      <c r="F100" s="5">
        <v>67</v>
      </c>
      <c r="G100" s="6">
        <f>F100+E100+D100+C100</f>
        <v>201775</v>
      </c>
      <c r="H100" s="6"/>
    </row>
    <row r="101" spans="1:8" ht="12.75" customHeight="1" x14ac:dyDescent="0.25">
      <c r="A101" s="7">
        <v>45139</v>
      </c>
      <c r="B101" s="4">
        <v>45169</v>
      </c>
      <c r="C101" s="5">
        <v>178664</v>
      </c>
      <c r="D101" s="5">
        <v>73</v>
      </c>
      <c r="E101" s="5">
        <v>69</v>
      </c>
      <c r="F101" s="5">
        <v>71</v>
      </c>
      <c r="G101" s="6">
        <f>F101+E101+D101+C101</f>
        <v>178877</v>
      </c>
      <c r="H101" s="6"/>
    </row>
    <row r="102" spans="1:8" ht="12.75" customHeight="1" x14ac:dyDescent="0.25">
      <c r="A102" s="7">
        <v>45170</v>
      </c>
      <c r="B102" s="4" t="s">
        <v>38</v>
      </c>
      <c r="C102" s="5">
        <v>158098</v>
      </c>
      <c r="D102" s="5">
        <v>49</v>
      </c>
      <c r="E102" s="5">
        <v>99</v>
      </c>
      <c r="F102" s="5">
        <v>139</v>
      </c>
      <c r="G102" s="6">
        <f t="shared" ref="G102:G105" si="3">F102+E102+D102+C102</f>
        <v>158385</v>
      </c>
      <c r="H102" s="6"/>
    </row>
    <row r="103" spans="1:8" ht="12.75" customHeight="1" x14ac:dyDescent="0.25">
      <c r="A103" s="7">
        <v>45200</v>
      </c>
      <c r="B103" s="4">
        <v>45230</v>
      </c>
      <c r="C103" s="5">
        <v>190985.60000000001</v>
      </c>
      <c r="D103" s="5">
        <v>31</v>
      </c>
      <c r="E103" s="5">
        <v>53</v>
      </c>
      <c r="F103" s="5">
        <v>38</v>
      </c>
      <c r="G103" s="6">
        <f t="shared" si="3"/>
        <v>191107.6</v>
      </c>
      <c r="H103" s="6"/>
    </row>
    <row r="104" spans="1:8" ht="12.75" customHeight="1" x14ac:dyDescent="0.25">
      <c r="A104" s="7">
        <v>45231</v>
      </c>
      <c r="B104" s="4">
        <v>45260</v>
      </c>
      <c r="C104" s="5">
        <v>201810.6</v>
      </c>
      <c r="D104" s="5">
        <v>29</v>
      </c>
      <c r="E104" s="5">
        <v>46</v>
      </c>
      <c r="F104" s="5">
        <v>65</v>
      </c>
      <c r="G104" s="6">
        <f t="shared" si="3"/>
        <v>201950.6</v>
      </c>
      <c r="H104" s="6"/>
    </row>
    <row r="105" spans="1:8" ht="12.75" customHeight="1" x14ac:dyDescent="0.25">
      <c r="A105" s="7">
        <v>45261</v>
      </c>
      <c r="B105" s="4">
        <v>45291</v>
      </c>
      <c r="C105" s="5">
        <v>195859</v>
      </c>
      <c r="D105" s="5">
        <v>24</v>
      </c>
      <c r="E105" s="5">
        <v>44</v>
      </c>
      <c r="F105" s="5">
        <v>1576</v>
      </c>
      <c r="G105" s="6">
        <f t="shared" si="3"/>
        <v>197503</v>
      </c>
      <c r="H105" s="6"/>
    </row>
    <row r="106" spans="1:8" x14ac:dyDescent="0.25">
      <c r="A106" s="25" t="s">
        <v>12</v>
      </c>
      <c r="B106" s="25"/>
      <c r="C106" s="25"/>
      <c r="D106" s="25"/>
      <c r="E106" s="25"/>
      <c r="F106" s="25"/>
    </row>
    <row r="107" spans="1:8" x14ac:dyDescent="0.25">
      <c r="A107" s="26" t="s">
        <v>13</v>
      </c>
      <c r="B107" s="26"/>
      <c r="C107" s="26"/>
    </row>
  </sheetData>
  <mergeCells count="7">
    <mergeCell ref="A106:F106"/>
    <mergeCell ref="A107:C107"/>
    <mergeCell ref="A2:F2"/>
    <mergeCell ref="A52:F52"/>
    <mergeCell ref="A53:F53"/>
    <mergeCell ref="A56:F56"/>
    <mergeCell ref="A54:F54"/>
  </mergeCells>
  <pageMargins left="0.7" right="0.7" top="0.75" bottom="0.75" header="0.3" footer="0.3"/>
  <pageSetup orientation="portrait" horizontalDpi="1200" verticalDpi="1200" r:id="rId1"/>
  <ignoredErrors>
    <ignoredError sqref="G58:G84 G85:G87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1"/>
  <sheetViews>
    <sheetView tabSelected="1" topLeftCell="A30" workbookViewId="0">
      <selection activeCell="G53" sqref="G53"/>
    </sheetView>
  </sheetViews>
  <sheetFormatPr defaultRowHeight="15" x14ac:dyDescent="0.25"/>
  <cols>
    <col min="1" max="1" width="26.7109375" style="20" customWidth="1"/>
    <col min="2" max="2" width="30" style="20" customWidth="1"/>
    <col min="3" max="3" width="31" style="20" bestFit="1" customWidth="1"/>
  </cols>
  <sheetData>
    <row r="1" spans="1:3" ht="27" customHeight="1" thickBot="1" x14ac:dyDescent="0.35">
      <c r="A1" s="8" t="s">
        <v>15</v>
      </c>
      <c r="B1" s="9"/>
      <c r="C1"/>
    </row>
    <row r="2" spans="1:3" ht="16.5" thickTop="1" x14ac:dyDescent="0.25">
      <c r="A2" s="10" t="s">
        <v>16</v>
      </c>
      <c r="B2" s="11" t="s">
        <v>17</v>
      </c>
      <c r="C2" s="12" t="s">
        <v>18</v>
      </c>
    </row>
    <row r="3" spans="1:3" ht="15.75" x14ac:dyDescent="0.25">
      <c r="A3" s="21">
        <v>43831</v>
      </c>
      <c r="B3" s="13">
        <f>VLOOKUP(Table2[[#This Row],[Month and Year]],DATA!$A$57:G58,7,FALSE)</f>
        <v>227321</v>
      </c>
      <c r="C3" s="14">
        <f>VLOOKUP(Table2[[#This Row],[Month and Year]],DATA!A3:F29,2,FALSE)</f>
        <v>474576315.05000001</v>
      </c>
    </row>
    <row r="4" spans="1:3" ht="15.75" x14ac:dyDescent="0.25">
      <c r="A4" s="21">
        <v>43862</v>
      </c>
      <c r="B4" s="13">
        <f>VLOOKUP(Table2[[#This Row],[Month and Year]],DATA!$A$57:G59,7,FALSE)</f>
        <v>165096</v>
      </c>
      <c r="C4" s="14">
        <f>VLOOKUP(Table2[[#This Row],[Month and Year]],DATA!A4:F52,2,FALSE)</f>
        <v>448768804.03999996</v>
      </c>
    </row>
    <row r="5" spans="1:3" ht="15.75" x14ac:dyDescent="0.25">
      <c r="A5" s="21">
        <v>43891</v>
      </c>
      <c r="B5" s="13">
        <f>VLOOKUP(Table2[[#This Row],[Month and Year]],DATA!$A$57:G60,7,FALSE)</f>
        <v>1658084</v>
      </c>
      <c r="C5" s="14">
        <f>VLOOKUP(Table2[[#This Row],[Month and Year]],DATA!A5:F53,2,FALSE)</f>
        <v>617331341.48000002</v>
      </c>
    </row>
    <row r="6" spans="1:3" ht="15.75" x14ac:dyDescent="0.25">
      <c r="A6" s="21">
        <v>43922</v>
      </c>
      <c r="B6" s="13">
        <f>VLOOKUP(Table2[[#This Row],[Month and Year]],DATA!$A$57:G61,7,FALSE)</f>
        <v>2595189</v>
      </c>
      <c r="C6" s="14">
        <f>VLOOKUP(Table2[[#This Row],[Month and Year]],DATA!A6:F54,2,FALSE)</f>
        <v>7193057285.9399996</v>
      </c>
    </row>
    <row r="7" spans="1:3" ht="15.75" x14ac:dyDescent="0.25">
      <c r="A7" s="21">
        <v>43952</v>
      </c>
      <c r="B7" s="13">
        <f>VLOOKUP(Table2[[#This Row],[Month and Year]],DATA!$A$57:G62,7,FALSE)</f>
        <v>1710974</v>
      </c>
      <c r="C7" s="14">
        <f>VLOOKUP(Table2[[#This Row],[Month and Year]],DATA!A7:F55,2,FALSE)</f>
        <v>15809409661.089996</v>
      </c>
    </row>
    <row r="8" spans="1:3" ht="15.75" x14ac:dyDescent="0.25">
      <c r="A8" s="21">
        <v>43983</v>
      </c>
      <c r="B8" s="13">
        <f>VLOOKUP(Table2[[#This Row],[Month and Year]],DATA!$A$57:G63,7,FALSE)</f>
        <v>1650707</v>
      </c>
      <c r="C8" s="14">
        <f>VLOOKUP(Table2[[#This Row],[Month and Year]],DATA!A8:F56,2,FALSE)</f>
        <v>16626540243.329998</v>
      </c>
    </row>
    <row r="9" spans="1:3" ht="15.75" x14ac:dyDescent="0.25">
      <c r="A9" s="21">
        <v>44013</v>
      </c>
      <c r="B9" s="13">
        <f>VLOOKUP(Table2[[#This Row],[Month and Year]],DATA!$A$57:G64,7,FALSE)</f>
        <v>2145232</v>
      </c>
      <c r="C9" s="14">
        <f>VLOOKUP(Table2[[#This Row],[Month and Year]],DATA!A9:F57,2,FALSE)</f>
        <v>19921270080.310001</v>
      </c>
    </row>
    <row r="10" spans="1:3" ht="15.75" x14ac:dyDescent="0.25">
      <c r="A10" s="21">
        <v>44044</v>
      </c>
      <c r="B10" s="13">
        <f>VLOOKUP(Table2[[#This Row],[Month and Year]],DATA!$A$57:G65,7,FALSE)</f>
        <v>2275936</v>
      </c>
      <c r="C10" s="14">
        <f>VLOOKUP(Table2[[#This Row],[Month and Year]],DATA!A10:F58,2,FALSE)</f>
        <v>19215986280.739998</v>
      </c>
    </row>
    <row r="11" spans="1:3" ht="15.75" x14ac:dyDescent="0.25">
      <c r="A11" s="21">
        <v>44075</v>
      </c>
      <c r="B11" s="13">
        <f>VLOOKUP(Table2[[#This Row],[Month and Year]],DATA!$A$57:G66,7,FALSE)</f>
        <v>2210866</v>
      </c>
      <c r="C11" s="14">
        <f>VLOOKUP(Table2[[#This Row],[Month and Year]],DATA!A11:F59,2,FALSE)</f>
        <v>12978826657.249998</v>
      </c>
    </row>
    <row r="12" spans="1:3" ht="15.75" x14ac:dyDescent="0.25">
      <c r="A12" s="21">
        <v>44105</v>
      </c>
      <c r="B12" s="13">
        <f>VLOOKUP(Table2[[#This Row],[Month and Year]],DATA!$A$57:G67,7,FALSE)</f>
        <v>1420436</v>
      </c>
      <c r="C12" s="14">
        <f>VLOOKUP(Table2[[#This Row],[Month and Year]],DATA!A12:F60,2,FALSE)</f>
        <v>8140744050.29</v>
      </c>
    </row>
    <row r="13" spans="1:3" ht="15.75" x14ac:dyDescent="0.25">
      <c r="A13" s="21">
        <v>44136</v>
      </c>
      <c r="B13" s="13">
        <f>VLOOKUP(Table2[[#This Row],[Month and Year]],DATA!$A$57:G68,7,FALSE)</f>
        <v>1199107</v>
      </c>
      <c r="C13" s="14">
        <f>VLOOKUP(Table2[[#This Row],[Month and Year]],DATA!A13:F61,2,FALSE)</f>
        <v>6176043862.4399996</v>
      </c>
    </row>
    <row r="14" spans="1:3" ht="15.75" x14ac:dyDescent="0.25">
      <c r="A14" s="21">
        <v>44166</v>
      </c>
      <c r="B14" s="13">
        <f>VLOOKUP(Table2[[#This Row],[Month and Year]],DATA!$A$57:G69,7,FALSE)</f>
        <v>1516804</v>
      </c>
      <c r="C14" s="14">
        <f>VLOOKUP(Table2[[#This Row],[Month and Year]],DATA!A14:F62,2,FALSE)</f>
        <v>5492987335.1499996</v>
      </c>
    </row>
    <row r="15" spans="1:3" ht="15.75" x14ac:dyDescent="0.25">
      <c r="A15" s="21">
        <v>44197</v>
      </c>
      <c r="B15" s="13">
        <f>VLOOKUP(Table2[[#This Row],[Month and Year]],DATA!$A$57:G70,7,FALSE)</f>
        <v>892233</v>
      </c>
      <c r="C15" s="14">
        <f>VLOOKUP(Table2[[#This Row],[Month and Year]],DATA!A15:F63,2,FALSE)</f>
        <v>7104859451.3700018</v>
      </c>
    </row>
    <row r="16" spans="1:3" ht="15.75" x14ac:dyDescent="0.25">
      <c r="A16" s="21">
        <v>44228</v>
      </c>
      <c r="B16" s="13">
        <f>VLOOKUP(Table2[[#This Row],[Month and Year]],DATA!$A$57:G71,7,FALSE)</f>
        <v>703831</v>
      </c>
      <c r="C16" s="14">
        <f>VLOOKUP(Table2[[#This Row],[Month and Year]],DATA!A16:F64,2,FALSE)</f>
        <v>8011393967.6499996</v>
      </c>
    </row>
    <row r="17" spans="1:3" ht="15.75" x14ac:dyDescent="0.25">
      <c r="A17" s="21">
        <v>44256</v>
      </c>
      <c r="B17" s="13">
        <f>VLOOKUP(Table2[[#This Row],[Month and Year]],DATA!$A$57:G72,7,FALSE)</f>
        <v>568695</v>
      </c>
      <c r="C17" s="14">
        <f>VLOOKUP(Table2[[#This Row],[Month and Year]],DATA!A17:F65,2,FALSE)</f>
        <v>8196682335.5500011</v>
      </c>
    </row>
    <row r="18" spans="1:3" ht="15.75" x14ac:dyDescent="0.25">
      <c r="A18" s="21">
        <v>44287</v>
      </c>
      <c r="B18" s="13">
        <f>VLOOKUP(Table2[[#This Row],[Month and Year]],DATA!$A$57:G73,7,FALSE)</f>
        <v>478628</v>
      </c>
      <c r="C18" s="14">
        <f>VLOOKUP(Table2[[#This Row],[Month and Year]],DATA!A18:F66,2,FALSE)</f>
        <v>6537495853.04</v>
      </c>
    </row>
    <row r="19" spans="1:3" ht="15.75" x14ac:dyDescent="0.25">
      <c r="A19" s="21">
        <v>44317</v>
      </c>
      <c r="B19" s="13">
        <f>VLOOKUP(Table2[[#This Row],[Month and Year]],DATA!$A$57:G74,7,FALSE)</f>
        <v>428970</v>
      </c>
      <c r="C19" s="14">
        <f>VLOOKUP(Table2[[#This Row],[Month and Year]],DATA!A19:F67,2,FALSE)</f>
        <v>7273050760.4799986</v>
      </c>
    </row>
    <row r="20" spans="1:3" ht="15.75" x14ac:dyDescent="0.25">
      <c r="A20" s="21">
        <v>44348</v>
      </c>
      <c r="B20" s="13">
        <f>VLOOKUP(Table2[[#This Row],[Month and Year]],DATA!$A$57:G75,7,FALSE)</f>
        <v>411861</v>
      </c>
      <c r="C20" s="14">
        <f>VLOOKUP(Table2[[#This Row],[Month and Year]],DATA!A20:F68,2,FALSE)</f>
        <v>7271742121.4800005</v>
      </c>
    </row>
    <row r="21" spans="1:3" ht="15.75" x14ac:dyDescent="0.25">
      <c r="A21" s="21">
        <v>44378</v>
      </c>
      <c r="B21" s="13">
        <f>VLOOKUP(Table2[[#This Row],[Month and Year]],DATA!$A$57:G76,7,FALSE)</f>
        <v>511843</v>
      </c>
      <c r="C21" s="14">
        <f>VLOOKUP(Table2[[#This Row],[Month and Year]],DATA!A21:F69,2,FALSE)</f>
        <v>7289234859.3599997</v>
      </c>
    </row>
    <row r="22" spans="1:3" ht="15.75" x14ac:dyDescent="0.25">
      <c r="A22" s="21">
        <v>44409</v>
      </c>
      <c r="B22" s="13">
        <f>VLOOKUP(Table2[[#This Row],[Month and Year]],DATA!$A$57:G77,7,FALSE)</f>
        <v>538618</v>
      </c>
      <c r="C22" s="14">
        <f>VLOOKUP(Table2[[#This Row],[Month and Year]],DATA!A22:F70,2,FALSE)</f>
        <v>8484493541.1799994</v>
      </c>
    </row>
    <row r="23" spans="1:3" ht="15.75" x14ac:dyDescent="0.25">
      <c r="A23" s="21">
        <v>44440</v>
      </c>
      <c r="B23" s="13">
        <f>VLOOKUP(Table2[[#This Row],[Month and Year]],DATA!$A$57:G78,7,FALSE)</f>
        <v>739368</v>
      </c>
      <c r="C23" s="14">
        <f>VLOOKUP(Table2[[#This Row],[Month and Year]],DATA!A23:F71,2,FALSE)</f>
        <v>4663799497.1400003</v>
      </c>
    </row>
    <row r="24" spans="1:3" ht="15.75" x14ac:dyDescent="0.25">
      <c r="A24" s="21">
        <v>44470</v>
      </c>
      <c r="B24" s="13">
        <f>VLOOKUP(Table2[[#This Row],[Month and Year]],DATA!$A$57:G79,7,FALSE)</f>
        <v>317505</v>
      </c>
      <c r="C24" s="14">
        <f>VLOOKUP(Table2[[#This Row],[Month and Year]],DATA!A24:F72,2,FALSE)</f>
        <v>1399594720.7200003</v>
      </c>
    </row>
    <row r="25" spans="1:3" ht="15.75" x14ac:dyDescent="0.25">
      <c r="A25" s="21">
        <v>44501</v>
      </c>
      <c r="B25" s="13">
        <f>VLOOKUP(Table2[[#This Row],[Month and Year]],DATA!$A$57:G80,7,FALSE)</f>
        <v>247849</v>
      </c>
      <c r="C25" s="14">
        <f>VLOOKUP(Table2[[#This Row],[Month and Year]],DATA!A25:F73,2,FALSE)</f>
        <v>875202305.85999978</v>
      </c>
    </row>
    <row r="26" spans="1:3" ht="15.75" x14ac:dyDescent="0.25">
      <c r="A26" s="21">
        <v>44531</v>
      </c>
      <c r="B26" s="13">
        <f>VLOOKUP(Table2[[#This Row],[Month and Year]],DATA!$A$57:G81,7,FALSE)</f>
        <v>247835</v>
      </c>
      <c r="C26" s="14">
        <f>VLOOKUP(Table2[[#This Row],[Month and Year]],DATA!A26:F74,2,FALSE)</f>
        <v>735520607.65999997</v>
      </c>
    </row>
    <row r="27" spans="1:3" ht="15.75" x14ac:dyDescent="0.25">
      <c r="A27" s="21">
        <v>44562</v>
      </c>
      <c r="B27" s="13">
        <f>VLOOKUP(Table2[[#This Row],[Month and Year]],DATA!$A$57:G82,7,FALSE)</f>
        <v>253760</v>
      </c>
      <c r="C27" s="14">
        <f>VLOOKUP(Table2[[#This Row],[Month and Year]],DATA!A27:F75,2,FALSE)</f>
        <v>684385233.84000003</v>
      </c>
    </row>
    <row r="28" spans="1:3" ht="15.75" x14ac:dyDescent="0.25">
      <c r="A28" s="21">
        <v>44593</v>
      </c>
      <c r="B28" s="13">
        <f>VLOOKUP(Table2[[#This Row],[Month and Year]],DATA!$A$57:G83,7,FALSE)</f>
        <v>178356</v>
      </c>
      <c r="C28" s="14">
        <f>VLOOKUP(Table2[[#This Row],[Month and Year]],DATA!A28:F76,2,FALSE)</f>
        <v>564928276.95999992</v>
      </c>
    </row>
    <row r="29" spans="1:3" ht="15.75" x14ac:dyDescent="0.25">
      <c r="A29" s="21">
        <v>44621</v>
      </c>
      <c r="B29" s="13">
        <f>VLOOKUP(Table2[[#This Row],[Month and Year]],DATA!$A$57:G84,7,FALSE)</f>
        <v>196006</v>
      </c>
      <c r="C29" s="14">
        <f>VLOOKUP(Table2[[#This Row],[Month and Year]],DATA!A29:F77,2,FALSE)</f>
        <v>577687456.66999996</v>
      </c>
    </row>
    <row r="30" spans="1:3" ht="15.75" x14ac:dyDescent="0.25">
      <c r="A30" s="21">
        <v>44652</v>
      </c>
      <c r="B30" s="13">
        <f>VLOOKUP(Table2[[#This Row],[Month and Year]],DATA!$A$57:G85,7,FALSE)</f>
        <v>190475</v>
      </c>
      <c r="C30" s="14">
        <f>VLOOKUP(Table2[[#This Row],[Month and Year]],DATA!A30:F78,2,FALSE)</f>
        <v>478694283.10999995</v>
      </c>
    </row>
    <row r="31" spans="1:3" ht="15.75" x14ac:dyDescent="0.25">
      <c r="A31" s="21">
        <v>44682</v>
      </c>
      <c r="B31" s="13">
        <f>VLOOKUP(Table2[[#This Row],[Month and Year]],DATA!$A$57:G86,7,FALSE)</f>
        <v>194722</v>
      </c>
      <c r="C31" s="14">
        <f>VLOOKUP(Table2[[#This Row],[Month and Year]],DATA!A31:F79,2,FALSE)</f>
        <v>515232593.61999995</v>
      </c>
    </row>
    <row r="32" spans="1:3" ht="15.75" x14ac:dyDescent="0.25">
      <c r="A32" s="21">
        <v>44713</v>
      </c>
      <c r="B32" s="13">
        <f>VLOOKUP(Table2[[#This Row],[Month and Year]],DATA!$A$57:G87,7,FALSE)</f>
        <v>211977</v>
      </c>
      <c r="C32" s="14">
        <f>VLOOKUP(Table2[[#This Row],[Month and Year]],DATA!A32:F80,2,FALSE)</f>
        <v>402658953.25999993</v>
      </c>
    </row>
    <row r="33" spans="1:3" ht="15.75" x14ac:dyDescent="0.25">
      <c r="A33" s="21">
        <v>44743</v>
      </c>
      <c r="B33" s="13">
        <f>VLOOKUP(Table2[[#This Row],[Month and Year]],DATA!$A$57:G88,7,FALSE)</f>
        <v>181240</v>
      </c>
      <c r="C33" s="14">
        <f>VLOOKUP(Table2[[#This Row],[Month and Year]],DATA!A33:F81,2,FALSE)</f>
        <v>426723755.31000006</v>
      </c>
    </row>
    <row r="34" spans="1:3" ht="15.75" x14ac:dyDescent="0.25">
      <c r="A34" s="21">
        <v>44774</v>
      </c>
      <c r="B34" s="13">
        <f>VLOOKUP(Table2[[#This Row],[Month and Year]],DATA!$A$57:G89,7,FALSE)</f>
        <v>176106</v>
      </c>
      <c r="C34" s="14">
        <f>VLOOKUP(Table2[[#This Row],[Month and Year]],DATA!A34:F82,2,FALSE)</f>
        <v>434188114.52999991</v>
      </c>
    </row>
    <row r="35" spans="1:3" ht="15.75" x14ac:dyDescent="0.25">
      <c r="A35" s="21">
        <v>44805</v>
      </c>
      <c r="B35" s="13">
        <f>VLOOKUP(Table2[[#This Row],[Month and Year]],DATA!$A$57:G90,7,FALSE)</f>
        <v>153175</v>
      </c>
      <c r="C35" s="14">
        <f>VLOOKUP(Table2[[#This Row],[Month and Year]],DATA!A35:F83,2,FALSE)</f>
        <v>379985015.81000006</v>
      </c>
    </row>
    <row r="36" spans="1:3" ht="15.75" x14ac:dyDescent="0.25">
      <c r="A36" s="21">
        <v>44835</v>
      </c>
      <c r="B36" s="13">
        <f>VLOOKUP(Table2[[#This Row],[Month and Year]],DATA!$A$57:G91,7,FALSE)</f>
        <v>173367</v>
      </c>
      <c r="C36" s="14">
        <f>VLOOKUP(Table2[[#This Row],[Month and Year]],DATA!A36:F84,2,FALSE)</f>
        <v>419836967.49000001</v>
      </c>
    </row>
    <row r="37" spans="1:3" ht="15.75" x14ac:dyDescent="0.25">
      <c r="A37" s="21">
        <v>44866</v>
      </c>
      <c r="B37" s="13">
        <f>VLOOKUP(Table2[[#This Row],[Month and Year]],DATA!$A$57:G92,7,FALSE)</f>
        <v>195111</v>
      </c>
      <c r="C37" s="14">
        <f>VLOOKUP(Table2[[#This Row],[Month and Year]],DATA!A37:F85,2,FALSE)</f>
        <v>389349964.80000001</v>
      </c>
    </row>
    <row r="38" spans="1:3" ht="15.75" x14ac:dyDescent="0.25">
      <c r="A38" s="21">
        <v>44896</v>
      </c>
      <c r="B38" s="13">
        <f>VLOOKUP(Table2[[#This Row],[Month and Year]],DATA!$A$57:G93,7,FALSE)</f>
        <v>197909</v>
      </c>
      <c r="C38" s="14">
        <f>VLOOKUP(Table2[[#This Row],[Month and Year]],DATA!A38:F86,2,FALSE)</f>
        <v>456766613.94999993</v>
      </c>
    </row>
    <row r="39" spans="1:3" ht="15.75" x14ac:dyDescent="0.25">
      <c r="A39" s="21">
        <v>44927</v>
      </c>
      <c r="B39" s="13">
        <f>VLOOKUP(Table2[[#This Row],[Month and Year]],DATA!$A$57:G94,7,FALSE)</f>
        <v>249210</v>
      </c>
      <c r="C39" s="14">
        <f>VLOOKUP(Table2[[#This Row],[Month and Year]],DATA!A39:F87,2,FALSE)</f>
        <v>615375181.19999993</v>
      </c>
    </row>
    <row r="40" spans="1:3" ht="15.75" x14ac:dyDescent="0.25">
      <c r="A40" s="21">
        <v>44958</v>
      </c>
      <c r="B40" s="13">
        <f>VLOOKUP(Table2[[#This Row],[Month and Year]],DATA!$A$57:G95,7,FALSE)</f>
        <v>186382</v>
      </c>
      <c r="C40" s="14">
        <f>VLOOKUP(Table2[[#This Row],[Month and Year]],DATA!A40:F88,2,FALSE)</f>
        <v>528360489.06</v>
      </c>
    </row>
    <row r="41" spans="1:3" ht="15.75" x14ac:dyDescent="0.25">
      <c r="A41" s="21">
        <v>44986</v>
      </c>
      <c r="B41" s="13">
        <f>VLOOKUP(Table2[[#This Row],[Month and Year]],DATA!$A$57:G96,7,FALSE)</f>
        <v>205293</v>
      </c>
      <c r="C41" s="14">
        <f>VLOOKUP(Table2[[#This Row],[Month and Year]],DATA!A41:F89,2,FALSE)</f>
        <v>569246278.00999987</v>
      </c>
    </row>
    <row r="42" spans="1:3" ht="15.75" x14ac:dyDescent="0.25">
      <c r="A42" s="21">
        <v>45017</v>
      </c>
      <c r="B42" s="13">
        <f>VLOOKUP(Table2[[#This Row],[Month and Year]],DATA!$A$57:G97,7,FALSE)</f>
        <v>193921</v>
      </c>
      <c r="C42" s="14">
        <f>VLOOKUP(Table2[[#This Row],[Month and Year]],DATA!A42:F90,2,FALSE)</f>
        <v>623731800.31999993</v>
      </c>
    </row>
    <row r="43" spans="1:3" ht="15.75" x14ac:dyDescent="0.25">
      <c r="A43" s="21">
        <v>45047</v>
      </c>
      <c r="B43" s="13">
        <f>VLOOKUP(Table2[[#This Row],[Month and Year]],DATA!$A$57:G98,7,FALSE)</f>
        <v>202451</v>
      </c>
      <c r="C43" s="14">
        <f>VLOOKUP(Table2[[#This Row],[Month and Year]],DATA!A43:F91,2,FALSE)</f>
        <v>574795570.86000001</v>
      </c>
    </row>
    <row r="44" spans="1:3" ht="15.75" x14ac:dyDescent="0.25">
      <c r="A44" s="21">
        <v>45078</v>
      </c>
      <c r="B44" s="13">
        <f>VLOOKUP(Table2[[#This Row],[Month and Year]],DATA!$A$57:G99,7,FALSE)</f>
        <v>209977</v>
      </c>
      <c r="C44" s="14">
        <f>VLOOKUP(Table2[[#This Row],[Month and Year]],DATA!A44:F92,2,FALSE)</f>
        <v>538246006.57000005</v>
      </c>
    </row>
    <row r="45" spans="1:3" ht="15.75" x14ac:dyDescent="0.25">
      <c r="A45" s="21">
        <v>45108</v>
      </c>
      <c r="B45" s="13">
        <f>VLOOKUP(Table2[[#This Row],[Month and Year]],DATA!$A$57:G100,7,FALSE)</f>
        <v>201775</v>
      </c>
      <c r="C45" s="14">
        <f>VLOOKUP(Table2[[#This Row],[Month and Year]],DATA!A45:F93,2,FALSE)</f>
        <v>618021204.63999999</v>
      </c>
    </row>
    <row r="46" spans="1:3" ht="15.75" x14ac:dyDescent="0.25">
      <c r="A46" s="21">
        <v>45139</v>
      </c>
      <c r="B46" s="13">
        <f>VLOOKUP(Table2[[#This Row],[Month and Year]],DATA!$A$57:G101,7,FALSE)</f>
        <v>178877</v>
      </c>
      <c r="C46" s="14">
        <f>VLOOKUP(Table2[[#This Row],[Month and Year]],DATA!A46:F94,2,FALSE)</f>
        <v>552953354.58000004</v>
      </c>
    </row>
    <row r="47" spans="1:3" ht="15.75" x14ac:dyDescent="0.25">
      <c r="A47" s="21">
        <v>45170</v>
      </c>
      <c r="B47" s="13">
        <f>VLOOKUP(Table2[[#This Row],[Month and Year]],DATA!$A$57:G102,7,FALSE)</f>
        <v>158385</v>
      </c>
      <c r="C47" s="14">
        <f>VLOOKUP(Table2[[#This Row],[Month and Year]],DATA!A47:F95,2,FALSE)</f>
        <v>500863299.64999992</v>
      </c>
    </row>
    <row r="48" spans="1:3" ht="15.75" x14ac:dyDescent="0.25">
      <c r="A48" s="21">
        <v>45200</v>
      </c>
      <c r="B48" s="13">
        <f>VLOOKUP(Table2[[#This Row],[Month and Year]],DATA!$A$57:G103,7,FALSE)</f>
        <v>191107.6</v>
      </c>
      <c r="C48" s="14">
        <f>VLOOKUP(Table2[[#This Row],[Month and Year]],DATA!A48:F96,2,FALSE)</f>
        <v>569395344.17999995</v>
      </c>
    </row>
    <row r="49" spans="1:3" ht="15.75" x14ac:dyDescent="0.25">
      <c r="A49" s="21">
        <v>45231</v>
      </c>
      <c r="B49" s="13">
        <f>VLOOKUP(Table2[[#This Row],[Month and Year]],DATA!$A$57:G104,7,FALSE)</f>
        <v>201950.6</v>
      </c>
      <c r="C49" s="14">
        <f>VLOOKUP(Table2[[#This Row],[Month and Year]],DATA!A49:F97,2,FALSE)</f>
        <v>497273879.50999999</v>
      </c>
    </row>
    <row r="50" spans="1:3" ht="15.75" x14ac:dyDescent="0.25">
      <c r="A50" s="21">
        <v>45261</v>
      </c>
      <c r="B50" s="13">
        <f>VLOOKUP(Table2[[#This Row],[Month and Year]],DATA!$A$57:G105,7,FALSE)</f>
        <v>197503</v>
      </c>
      <c r="C50" s="14">
        <f>VLOOKUP(Table2[[#This Row],[Month and Year]],DATA!A50:F98,2,FALSE)</f>
        <v>567138048.74000013</v>
      </c>
    </row>
    <row r="51" spans="1:3" ht="15.75" x14ac:dyDescent="0.25">
      <c r="A51" s="15" t="s">
        <v>19</v>
      </c>
      <c r="B51" s="16"/>
      <c r="C51" s="16"/>
    </row>
    <row r="52" spans="1:3" ht="15.75" x14ac:dyDescent="0.25">
      <c r="A52" s="17"/>
      <c r="B52" s="17"/>
      <c r="C52" s="17"/>
    </row>
    <row r="53" spans="1:3" ht="15.75" x14ac:dyDescent="0.25">
      <c r="A53"/>
      <c r="B53"/>
      <c r="C53" s="9"/>
    </row>
    <row r="54" spans="1:3" ht="15.75" x14ac:dyDescent="0.25">
      <c r="A54" t="s">
        <v>20</v>
      </c>
      <c r="B54" t="s">
        <v>21</v>
      </c>
      <c r="C54" s="17"/>
    </row>
    <row r="55" spans="1:3" ht="15.75" x14ac:dyDescent="0.25">
      <c r="A55" s="18">
        <v>43925</v>
      </c>
      <c r="B55" s="19" t="s">
        <v>30</v>
      </c>
      <c r="C55" s="17"/>
    </row>
    <row r="56" spans="1:3" ht="15.75" x14ac:dyDescent="0.25">
      <c r="A56" s="18">
        <v>43949</v>
      </c>
      <c r="B56" s="19" t="s">
        <v>22</v>
      </c>
      <c r="C56" s="17"/>
    </row>
    <row r="57" spans="1:3" ht="15.75" x14ac:dyDescent="0.25">
      <c r="A57" s="18">
        <v>44043</v>
      </c>
      <c r="B57" s="19" t="s">
        <v>31</v>
      </c>
      <c r="C57" s="17"/>
    </row>
    <row r="58" spans="1:3" ht="15.75" x14ac:dyDescent="0.25">
      <c r="A58" s="18">
        <v>44078</v>
      </c>
      <c r="B58" s="19" t="s">
        <v>23</v>
      </c>
      <c r="C58" s="17"/>
    </row>
    <row r="59" spans="1:3" ht="15.75" x14ac:dyDescent="0.25">
      <c r="A59" s="18">
        <v>44079</v>
      </c>
      <c r="B59" s="19" t="s">
        <v>35</v>
      </c>
      <c r="C59" s="17"/>
    </row>
    <row r="60" spans="1:3" ht="15.75" x14ac:dyDescent="0.25">
      <c r="A60" s="18">
        <v>44105</v>
      </c>
      <c r="B60" s="19" t="s">
        <v>24</v>
      </c>
      <c r="C60" s="17"/>
    </row>
    <row r="61" spans="1:3" ht="15.75" x14ac:dyDescent="0.25">
      <c r="A61" s="18">
        <v>44198</v>
      </c>
      <c r="B61" s="19" t="s">
        <v>32</v>
      </c>
      <c r="C61" s="17"/>
    </row>
    <row r="62" spans="1:3" ht="15.75" x14ac:dyDescent="0.25">
      <c r="A62" s="18">
        <v>44266</v>
      </c>
      <c r="B62" s="19" t="s">
        <v>27</v>
      </c>
      <c r="C62" s="17"/>
    </row>
    <row r="63" spans="1:3" ht="15.75" x14ac:dyDescent="0.25">
      <c r="A63" s="18">
        <v>44377</v>
      </c>
      <c r="B63" s="19" t="s">
        <v>28</v>
      </c>
      <c r="C63" s="17"/>
    </row>
    <row r="64" spans="1:3" ht="15.75" x14ac:dyDescent="0.25">
      <c r="A64" s="18">
        <v>44398</v>
      </c>
      <c r="B64" s="19" t="s">
        <v>29</v>
      </c>
      <c r="C64" s="17"/>
    </row>
    <row r="65" spans="1:3" ht="15.75" x14ac:dyDescent="0.25">
      <c r="A65" s="18">
        <v>44443</v>
      </c>
      <c r="B65" s="19" t="s">
        <v>33</v>
      </c>
      <c r="C65" s="17"/>
    </row>
    <row r="66" spans="1:3" ht="15.75" x14ac:dyDescent="0.25">
      <c r="A66" s="18">
        <v>44450</v>
      </c>
      <c r="B66" s="19" t="s">
        <v>34</v>
      </c>
      <c r="C66" s="17"/>
    </row>
    <row r="67" spans="1:3" ht="15.75" x14ac:dyDescent="0.25">
      <c r="A67" s="18">
        <v>44647</v>
      </c>
      <c r="B67" s="19" t="s">
        <v>36</v>
      </c>
      <c r="C67" s="17"/>
    </row>
    <row r="68" spans="1:3" ht="15.75" x14ac:dyDescent="0.25">
      <c r="A68" s="17"/>
      <c r="B68" s="17"/>
      <c r="C68" s="17"/>
    </row>
    <row r="69" spans="1:3" ht="15.75" x14ac:dyDescent="0.25">
      <c r="A69" s="17"/>
      <c r="B69" s="17"/>
      <c r="C69" s="17"/>
    </row>
    <row r="70" spans="1:3" ht="15.75" x14ac:dyDescent="0.25">
      <c r="A70" s="17"/>
      <c r="B70" s="17"/>
      <c r="C70" s="17"/>
    </row>
    <row r="71" spans="1:3" ht="15.75" x14ac:dyDescent="0.25">
      <c r="A71" s="17"/>
      <c r="B71" s="17"/>
      <c r="C71" s="17"/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624D30-3971-486B-BA51-B79EB9CEA7B2}"/>
</file>

<file path=customXml/itemProps2.xml><?xml version="1.0" encoding="utf-8"?>
<ds:datastoreItem xmlns:ds="http://schemas.openxmlformats.org/officeDocument/2006/customXml" ds:itemID="{A8246376-5787-4DB7-A10E-4FACA8127EA2}"/>
</file>

<file path=customXml/itemProps3.xml><?xml version="1.0" encoding="utf-8"?>
<ds:datastoreItem xmlns:ds="http://schemas.openxmlformats.org/officeDocument/2006/customXml" ds:itemID="{1D7B97E7-56E1-48C5-B31C-D165930EBE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LMID Output</vt:lpstr>
    </vt:vector>
  </TitlesOfParts>
  <Company>Employment Development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Sanchez, Jose Alfredo@EDD</dc:creator>
  <cp:lastModifiedBy>Swope, Jaime@EDD</cp:lastModifiedBy>
  <dcterms:created xsi:type="dcterms:W3CDTF">2021-02-12T04:47:58Z</dcterms:created>
  <dcterms:modified xsi:type="dcterms:W3CDTF">2024-01-31T23:31:15Z</dcterms:modified>
</cp:coreProperties>
</file>